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updateLinks="always" defaultThemeVersion="124226"/>
  <bookViews>
    <workbookView xWindow="0" yWindow="0" windowWidth="18480" windowHeight="5415" tabRatio="850"/>
  </bookViews>
  <sheets>
    <sheet name="Cover page" sheetId="31" r:id="rId1"/>
    <sheet name="Factual Funding gap" sheetId="26" r:id="rId2"/>
    <sheet name="WACC" sheetId="28" r:id="rId3"/>
    <sheet name="Terminal Value" sheetId="29" r:id="rId4"/>
    <sheet name="Depreciation" sheetId="30" r:id="rId5"/>
    <sheet name="Counterfactual Funding gap" sheetId="33" r:id="rId6"/>
  </sheets>
  <externalReferences>
    <externalReference r:id="rId7"/>
  </externalReferences>
  <definedNames>
    <definedName name="AreaPL1">[1]CAM1!$Q$86:$CA$188</definedName>
    <definedName name="IQ_CH">110000</definedName>
    <definedName name="IQ_CQ">5000</definedName>
    <definedName name="IQ_CY">10000</definedName>
    <definedName name="IQ_DAILY">500000</definedName>
    <definedName name="IQ_DNTM" hidden="1">700000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MTD" hidden="1">800000</definedName>
    <definedName name="IQ_NAMES_REVISION_DATE_" hidden="1">"06/30/2021 12:08:00"</definedName>
    <definedName name="IQ_NTM">6000</definedName>
    <definedName name="IQ_QTD" hidden="1">750000</definedName>
    <definedName name="IQ_TODAY" hidden="1">0</definedName>
    <definedName name="IQ_WEEK">50000</definedName>
    <definedName name="IQ_YTD">3000</definedName>
    <definedName name="IQ_YTDMONTH" hidden="1">130000</definedName>
  </definedNames>
  <calcPr calcId="152511"/>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T177" i="33" l="1"/>
  <c r="S177" i="33"/>
  <c r="R177" i="33"/>
  <c r="Q177" i="33"/>
  <c r="P177" i="33"/>
  <c r="O177" i="33"/>
  <c r="N177" i="33"/>
  <c r="M177" i="33"/>
  <c r="L177" i="33"/>
  <c r="K177" i="33"/>
  <c r="J177" i="33"/>
  <c r="I177" i="33"/>
  <c r="H177" i="33"/>
  <c r="G177" i="33"/>
  <c r="F177" i="33"/>
  <c r="E177" i="33"/>
  <c r="D177" i="33"/>
  <c r="C177" i="33"/>
  <c r="U177" i="33" s="1"/>
  <c r="T176" i="33"/>
  <c r="S176" i="33"/>
  <c r="R176" i="33"/>
  <c r="Q176" i="33"/>
  <c r="P176" i="33"/>
  <c r="O176" i="33"/>
  <c r="N176" i="33"/>
  <c r="M176" i="33"/>
  <c r="L176" i="33"/>
  <c r="K176" i="33"/>
  <c r="J176" i="33"/>
  <c r="I176" i="33"/>
  <c r="H176" i="33"/>
  <c r="G176" i="33"/>
  <c r="F176" i="33"/>
  <c r="E176" i="33"/>
  <c r="U176" i="33" s="1"/>
  <c r="D176" i="33"/>
  <c r="C176" i="33"/>
  <c r="T175" i="33"/>
  <c r="S175" i="33"/>
  <c r="R175" i="33"/>
  <c r="Q175" i="33"/>
  <c r="P175" i="33"/>
  <c r="O175" i="33"/>
  <c r="N175" i="33"/>
  <c r="M175" i="33"/>
  <c r="L175" i="33"/>
  <c r="K175" i="33"/>
  <c r="J175" i="33"/>
  <c r="I175" i="33"/>
  <c r="H175" i="33"/>
  <c r="G175" i="33"/>
  <c r="F175" i="33"/>
  <c r="E175" i="33"/>
  <c r="U175" i="33" s="1"/>
  <c r="D175" i="33"/>
  <c r="C175" i="33"/>
  <c r="T174" i="33"/>
  <c r="S174" i="33"/>
  <c r="R174" i="33"/>
  <c r="Q174" i="33"/>
  <c r="P174" i="33"/>
  <c r="O174" i="33"/>
  <c r="N174" i="33"/>
  <c r="M174" i="33"/>
  <c r="L174" i="33"/>
  <c r="K174" i="33"/>
  <c r="J174" i="33"/>
  <c r="I174" i="33"/>
  <c r="H174" i="33"/>
  <c r="G174" i="33"/>
  <c r="F174" i="33"/>
  <c r="E174" i="33"/>
  <c r="D174" i="33"/>
  <c r="C174" i="33"/>
  <c r="C173" i="33"/>
  <c r="U173" i="33" s="1"/>
  <c r="T171" i="33"/>
  <c r="S171" i="33"/>
  <c r="R171" i="33"/>
  <c r="Q171" i="33"/>
  <c r="P171" i="33"/>
  <c r="O171" i="33"/>
  <c r="N171" i="33"/>
  <c r="M171" i="33"/>
  <c r="L171" i="33"/>
  <c r="K171" i="33"/>
  <c r="J171" i="33"/>
  <c r="I171" i="33"/>
  <c r="H171" i="33"/>
  <c r="G171" i="33"/>
  <c r="F171" i="33"/>
  <c r="E171" i="33"/>
  <c r="D171" i="33"/>
  <c r="C171" i="33"/>
  <c r="U171" i="33" s="1"/>
  <c r="B153" i="33"/>
  <c r="B152" i="33"/>
  <c r="B151" i="33"/>
  <c r="U137" i="33"/>
  <c r="U135" i="33"/>
  <c r="U133" i="33"/>
  <c r="C129" i="33"/>
  <c r="C167" i="33" s="1"/>
  <c r="T126" i="33"/>
  <c r="S126" i="33"/>
  <c r="R126" i="33"/>
  <c r="Q126" i="33"/>
  <c r="P126" i="33"/>
  <c r="O126" i="33"/>
  <c r="N126" i="33"/>
  <c r="M126" i="33"/>
  <c r="L126" i="33"/>
  <c r="K126" i="33"/>
  <c r="J126" i="33"/>
  <c r="I126" i="33"/>
  <c r="H126" i="33"/>
  <c r="G126" i="33"/>
  <c r="F126" i="33"/>
  <c r="E126" i="33"/>
  <c r="D126" i="33"/>
  <c r="C126" i="33"/>
  <c r="T124" i="33"/>
  <c r="S124" i="33"/>
  <c r="R124" i="33"/>
  <c r="Q124" i="33"/>
  <c r="P124" i="33"/>
  <c r="O124" i="33"/>
  <c r="N124" i="33"/>
  <c r="M124" i="33"/>
  <c r="L124" i="33"/>
  <c r="K124" i="33"/>
  <c r="J124" i="33"/>
  <c r="I124" i="33"/>
  <c r="H124" i="33"/>
  <c r="G124" i="33"/>
  <c r="F124" i="33"/>
  <c r="E124" i="33"/>
  <c r="D124" i="33"/>
  <c r="C124" i="33"/>
  <c r="T122" i="33"/>
  <c r="S122" i="33"/>
  <c r="R122" i="33"/>
  <c r="Q122" i="33"/>
  <c r="P122" i="33"/>
  <c r="O122" i="33"/>
  <c r="N122" i="33"/>
  <c r="M122" i="33"/>
  <c r="L122" i="33"/>
  <c r="K122" i="33"/>
  <c r="J122" i="33"/>
  <c r="I122" i="33"/>
  <c r="H122" i="33"/>
  <c r="G122" i="33"/>
  <c r="F122" i="33"/>
  <c r="E122" i="33"/>
  <c r="D122" i="33"/>
  <c r="C122" i="33"/>
  <c r="T120" i="33"/>
  <c r="S120" i="33"/>
  <c r="R120" i="33"/>
  <c r="Q120" i="33"/>
  <c r="P120" i="33"/>
  <c r="O120" i="33"/>
  <c r="N120" i="33"/>
  <c r="M120" i="33"/>
  <c r="L120" i="33"/>
  <c r="K120" i="33"/>
  <c r="J120" i="33"/>
  <c r="I120" i="33"/>
  <c r="H120" i="33"/>
  <c r="G120" i="33"/>
  <c r="F120" i="33"/>
  <c r="E120" i="33"/>
  <c r="D120" i="33"/>
  <c r="C120" i="33"/>
  <c r="T114" i="33"/>
  <c r="S114" i="33"/>
  <c r="R114" i="33"/>
  <c r="Q114" i="33"/>
  <c r="P114" i="33"/>
  <c r="O114" i="33"/>
  <c r="N114" i="33"/>
  <c r="M114" i="33"/>
  <c r="L114" i="33"/>
  <c r="K114" i="33"/>
  <c r="J114" i="33"/>
  <c r="I114" i="33"/>
  <c r="H114" i="33"/>
  <c r="G114" i="33"/>
  <c r="F114" i="33"/>
  <c r="E114" i="33"/>
  <c r="U114" i="33" s="1"/>
  <c r="D114" i="33"/>
  <c r="C114" i="33"/>
  <c r="C110" i="33"/>
  <c r="T101" i="33"/>
  <c r="U101" i="33" s="1"/>
  <c r="U100" i="33"/>
  <c r="U99" i="33"/>
  <c r="U96" i="33"/>
  <c r="U95" i="33"/>
  <c r="T94" i="33"/>
  <c r="S94" i="33"/>
  <c r="R94" i="33"/>
  <c r="Q94" i="33"/>
  <c r="P94" i="33"/>
  <c r="O94" i="33"/>
  <c r="N94" i="33"/>
  <c r="M94" i="33"/>
  <c r="L94" i="33"/>
  <c r="K94" i="33"/>
  <c r="J94" i="33"/>
  <c r="I94" i="33"/>
  <c r="H94" i="33"/>
  <c r="G94" i="33"/>
  <c r="F94" i="33"/>
  <c r="E94" i="33"/>
  <c r="U94" i="33" s="1"/>
  <c r="D94" i="33"/>
  <c r="C94" i="33"/>
  <c r="U91" i="33"/>
  <c r="C86" i="33"/>
  <c r="U84" i="33"/>
  <c r="U82" i="33"/>
  <c r="U80" i="33"/>
  <c r="U78" i="33"/>
  <c r="C76" i="33"/>
  <c r="U74" i="33"/>
  <c r="C72" i="33"/>
  <c r="U70" i="33"/>
  <c r="U68" i="33"/>
  <c r="U64" i="33"/>
  <c r="U62" i="33"/>
  <c r="U60" i="33"/>
  <c r="U58" i="33"/>
  <c r="D56" i="33"/>
  <c r="C56" i="33"/>
  <c r="U54" i="33"/>
  <c r="D52" i="33"/>
  <c r="C52" i="33"/>
  <c r="U50" i="33"/>
  <c r="U48" i="33"/>
  <c r="U44" i="33"/>
  <c r="U42" i="33"/>
  <c r="U40" i="33"/>
  <c r="U38" i="33"/>
  <c r="U36" i="33"/>
  <c r="C36" i="33"/>
  <c r="C118" i="33" s="1"/>
  <c r="U118" i="33" s="1"/>
  <c r="U34" i="33"/>
  <c r="C32" i="33"/>
  <c r="C87" i="33" s="1"/>
  <c r="C148" i="33" s="1"/>
  <c r="U30" i="33"/>
  <c r="U28" i="33"/>
  <c r="E22" i="33"/>
  <c r="D22" i="33"/>
  <c r="D21" i="33"/>
  <c r="C21" i="33"/>
  <c r="D20" i="33"/>
  <c r="C20" i="33"/>
  <c r="D19" i="33"/>
  <c r="C19" i="33"/>
  <c r="D90" i="33" l="1"/>
  <c r="C92" i="33"/>
  <c r="E110" i="33"/>
  <c r="E129" i="33" s="1"/>
  <c r="E167" i="33" s="1"/>
  <c r="E56" i="33"/>
  <c r="E52" i="33"/>
  <c r="F22" i="33"/>
  <c r="E21" i="33"/>
  <c r="E72" i="33"/>
  <c r="E19" i="33"/>
  <c r="E76" i="33"/>
  <c r="U122" i="33"/>
  <c r="C85" i="33"/>
  <c r="E36" i="33"/>
  <c r="C172" i="33"/>
  <c r="U172" i="33" s="1"/>
  <c r="U32" i="33"/>
  <c r="C116" i="33"/>
  <c r="U116" i="33" s="1"/>
  <c r="C90" i="33"/>
  <c r="U124" i="33"/>
  <c r="D72" i="33"/>
  <c r="D76" i="33"/>
  <c r="D32" i="33"/>
  <c r="D116" i="33" s="1"/>
  <c r="D36" i="33"/>
  <c r="U126" i="33"/>
  <c r="E32" i="33"/>
  <c r="D110" i="33"/>
  <c r="D129" i="33" s="1"/>
  <c r="D167" i="33" s="1"/>
  <c r="U120" i="33"/>
  <c r="U174" i="33"/>
  <c r="C89" i="33"/>
  <c r="C171" i="26"/>
  <c r="C147" i="33" l="1"/>
  <c r="C98" i="33"/>
  <c r="D86" i="33"/>
  <c r="D173" i="33"/>
  <c r="D89" i="33"/>
  <c r="D118" i="33"/>
  <c r="E85" i="33"/>
  <c r="E172" i="33"/>
  <c r="E87" i="33"/>
  <c r="U89" i="33"/>
  <c r="C88" i="33"/>
  <c r="C145" i="33"/>
  <c r="F32" i="33"/>
  <c r="F76" i="33"/>
  <c r="F36" i="33"/>
  <c r="F110" i="33"/>
  <c r="F129" i="33" s="1"/>
  <c r="F167" i="33" s="1"/>
  <c r="F56" i="33"/>
  <c r="F21" i="33"/>
  <c r="F19" i="33"/>
  <c r="F72" i="33"/>
  <c r="F52" i="33"/>
  <c r="G22" i="33"/>
  <c r="E90" i="33"/>
  <c r="E116" i="33"/>
  <c r="D172" i="33"/>
  <c r="D85" i="33"/>
  <c r="D87" i="33"/>
  <c r="C146" i="33"/>
  <c r="E118" i="33"/>
  <c r="E89" i="33"/>
  <c r="E173" i="33"/>
  <c r="E86" i="33"/>
  <c r="L173" i="30"/>
  <c r="D88" i="33" l="1"/>
  <c r="D92" i="33"/>
  <c r="U87" i="33"/>
  <c r="D148" i="33"/>
  <c r="C144" i="33"/>
  <c r="U88" i="33"/>
  <c r="E145" i="33"/>
  <c r="E88" i="33"/>
  <c r="E144" i="33" s="1"/>
  <c r="E148" i="33"/>
  <c r="E92" i="33"/>
  <c r="C103" i="33"/>
  <c r="F86" i="33"/>
  <c r="F173" i="33"/>
  <c r="F118" i="33"/>
  <c r="F89" i="33"/>
  <c r="E146" i="33"/>
  <c r="G20" i="33"/>
  <c r="G19" i="33"/>
  <c r="G72" i="33"/>
  <c r="G21" i="33"/>
  <c r="G76" i="33"/>
  <c r="G52" i="33"/>
  <c r="G32" i="33"/>
  <c r="H22" i="33"/>
  <c r="G36" i="33"/>
  <c r="G56" i="33"/>
  <c r="U56" i="33" s="1"/>
  <c r="G110" i="33"/>
  <c r="G129" i="33" s="1"/>
  <c r="G167" i="33" s="1"/>
  <c r="F116" i="33"/>
  <c r="F90" i="33"/>
  <c r="F87" i="33"/>
  <c r="F172" i="33"/>
  <c r="F85" i="33"/>
  <c r="U52" i="33"/>
  <c r="C32" i="30"/>
  <c r="C31" i="30"/>
  <c r="C88" i="30" s="1"/>
  <c r="D32" i="30"/>
  <c r="D34" i="30" s="1"/>
  <c r="E32" i="30"/>
  <c r="F32" i="30"/>
  <c r="G32" i="30"/>
  <c r="H32" i="30"/>
  <c r="I32" i="30"/>
  <c r="J32" i="30"/>
  <c r="J40" i="30" s="1"/>
  <c r="K32" i="30"/>
  <c r="K41" i="30" s="1"/>
  <c r="L32" i="30"/>
  <c r="M32" i="30"/>
  <c r="N32" i="30"/>
  <c r="N44" i="30" s="1"/>
  <c r="N45" i="30" s="1"/>
  <c r="O32" i="30"/>
  <c r="P32" i="30"/>
  <c r="P46" i="30" s="1"/>
  <c r="Q32" i="30"/>
  <c r="R32" i="30"/>
  <c r="R48" i="30" s="1"/>
  <c r="S32" i="30"/>
  <c r="S49" i="30" s="1"/>
  <c r="S50" i="30" s="1"/>
  <c r="T32" i="30"/>
  <c r="T50" i="30" s="1"/>
  <c r="B33" i="30"/>
  <c r="B60" i="30" s="1"/>
  <c r="I39" i="30"/>
  <c r="I40" i="30" s="1"/>
  <c r="O45" i="30"/>
  <c r="Q47" i="30"/>
  <c r="Q48" i="30" s="1"/>
  <c r="U58" i="30"/>
  <c r="C59" i="30"/>
  <c r="D59" i="30"/>
  <c r="E59" i="30"/>
  <c r="F59" i="30"/>
  <c r="G59" i="30"/>
  <c r="H59" i="30"/>
  <c r="I59" i="30"/>
  <c r="J59" i="30"/>
  <c r="J67" i="30" s="1"/>
  <c r="J68" i="30" s="1"/>
  <c r="K59" i="30"/>
  <c r="K68" i="30" s="1"/>
  <c r="L59" i="30"/>
  <c r="L69" i="30" s="1"/>
  <c r="L70" i="30" s="1"/>
  <c r="M59" i="30"/>
  <c r="M70" i="30" s="1"/>
  <c r="N59" i="30"/>
  <c r="N71" i="30" s="1"/>
  <c r="O59" i="30"/>
  <c r="O72" i="30" s="1"/>
  <c r="P59" i="30"/>
  <c r="Q59" i="30"/>
  <c r="R59" i="30"/>
  <c r="R75" i="30" s="1"/>
  <c r="R76" i="30" s="1"/>
  <c r="S59" i="30"/>
  <c r="S76" i="30" s="1"/>
  <c r="T59" i="30"/>
  <c r="T77" i="30" s="1"/>
  <c r="T78" i="30" s="1"/>
  <c r="U88" i="30"/>
  <c r="C89" i="30"/>
  <c r="D89" i="30"/>
  <c r="D91" i="30" s="1"/>
  <c r="E89" i="30"/>
  <c r="F89" i="30"/>
  <c r="G89" i="30"/>
  <c r="H89" i="30"/>
  <c r="I89" i="30"/>
  <c r="J89" i="30"/>
  <c r="K89" i="30"/>
  <c r="L89" i="30"/>
  <c r="M89" i="30"/>
  <c r="M100" i="30" s="1"/>
  <c r="N89" i="30"/>
  <c r="N101" i="30" s="1"/>
  <c r="O89" i="30"/>
  <c r="O102" i="30" s="1"/>
  <c r="P89" i="30"/>
  <c r="Q89" i="30"/>
  <c r="Q104" i="30" s="1"/>
  <c r="R89" i="30"/>
  <c r="R105" i="30" s="1"/>
  <c r="S89" i="30"/>
  <c r="S106" i="30" s="1"/>
  <c r="T89" i="30"/>
  <c r="T107" i="30" s="1"/>
  <c r="T108" i="30" s="1"/>
  <c r="E92" i="30"/>
  <c r="U115" i="30"/>
  <c r="C116" i="30"/>
  <c r="D116" i="30"/>
  <c r="E116" i="30"/>
  <c r="E119" i="30" s="1"/>
  <c r="F116" i="30"/>
  <c r="G116" i="30"/>
  <c r="G121" i="30" s="1"/>
  <c r="H116" i="30"/>
  <c r="H122" i="30" s="1"/>
  <c r="I116" i="30"/>
  <c r="J116" i="30"/>
  <c r="J124" i="30" s="1"/>
  <c r="K116" i="30"/>
  <c r="L116" i="30"/>
  <c r="L126" i="30" s="1"/>
  <c r="M116" i="30"/>
  <c r="M127" i="30" s="1"/>
  <c r="N116" i="30"/>
  <c r="O116" i="30"/>
  <c r="O129" i="30" s="1"/>
  <c r="P116" i="30"/>
  <c r="P130" i="30" s="1"/>
  <c r="Q116" i="30"/>
  <c r="Q131" i="30" s="1"/>
  <c r="R116" i="30"/>
  <c r="R132" i="30" s="1"/>
  <c r="R133" i="30" s="1"/>
  <c r="S116" i="30"/>
  <c r="S133" i="30" s="1"/>
  <c r="T116" i="30"/>
  <c r="T134" i="30" s="1"/>
  <c r="T135" i="30" s="1"/>
  <c r="U145" i="30"/>
  <c r="C146" i="30"/>
  <c r="D146" i="30"/>
  <c r="E146" i="30"/>
  <c r="F146" i="30"/>
  <c r="G146" i="30"/>
  <c r="H146" i="30"/>
  <c r="H152" i="30" s="1"/>
  <c r="H153" i="30" s="1"/>
  <c r="I146" i="30"/>
  <c r="I153" i="30" s="1"/>
  <c r="I154" i="30" s="1"/>
  <c r="J146" i="30"/>
  <c r="J154" i="30" s="1"/>
  <c r="K146" i="30"/>
  <c r="L146" i="30"/>
  <c r="M146" i="30"/>
  <c r="M157" i="30" s="1"/>
  <c r="N146" i="30"/>
  <c r="O146" i="30"/>
  <c r="P146" i="30"/>
  <c r="P160" i="30" s="1"/>
  <c r="Q146" i="30"/>
  <c r="Q161" i="30" s="1"/>
  <c r="R146" i="30"/>
  <c r="S146" i="30"/>
  <c r="T146" i="30"/>
  <c r="T164" i="30" s="1"/>
  <c r="E149" i="30"/>
  <c r="U172" i="30"/>
  <c r="C173" i="30"/>
  <c r="D173" i="30"/>
  <c r="E173" i="30"/>
  <c r="E176" i="30" s="1"/>
  <c r="F173" i="30"/>
  <c r="G173" i="30"/>
  <c r="H173" i="30"/>
  <c r="H179" i="30" s="1"/>
  <c r="I173" i="30"/>
  <c r="I180" i="30" s="1"/>
  <c r="J173" i="30"/>
  <c r="J181" i="30" s="1"/>
  <c r="K173" i="30"/>
  <c r="K182" i="30" s="1"/>
  <c r="M173" i="30"/>
  <c r="N173" i="30"/>
  <c r="O173" i="30"/>
  <c r="P173" i="30"/>
  <c r="Q173" i="30"/>
  <c r="Q188" i="30" s="1"/>
  <c r="R173" i="30"/>
  <c r="S173" i="30"/>
  <c r="T173" i="30"/>
  <c r="T191" i="30" s="1"/>
  <c r="B43" i="28"/>
  <c r="B45" i="28" s="1"/>
  <c r="B47" i="28"/>
  <c r="B49" i="28"/>
  <c r="B51" i="28"/>
  <c r="C19" i="26"/>
  <c r="D22" i="26"/>
  <c r="C20" i="26"/>
  <c r="C21" i="26"/>
  <c r="U28" i="26"/>
  <c r="U30" i="26"/>
  <c r="U34" i="26"/>
  <c r="U38" i="26"/>
  <c r="U40" i="26"/>
  <c r="U42" i="26"/>
  <c r="U44" i="26"/>
  <c r="U48" i="26"/>
  <c r="U50" i="26"/>
  <c r="C52" i="26"/>
  <c r="U54" i="26"/>
  <c r="C56" i="26"/>
  <c r="D56" i="26"/>
  <c r="U58" i="26"/>
  <c r="U60" i="26"/>
  <c r="U62" i="26"/>
  <c r="U64" i="26"/>
  <c r="U68" i="26"/>
  <c r="U70" i="26"/>
  <c r="C72" i="26"/>
  <c r="D72" i="26"/>
  <c r="U74" i="26"/>
  <c r="C76" i="26"/>
  <c r="D76" i="26"/>
  <c r="U78" i="26"/>
  <c r="U80" i="26"/>
  <c r="U82" i="26"/>
  <c r="U84" i="26"/>
  <c r="U91" i="26"/>
  <c r="C94" i="26"/>
  <c r="D94" i="26"/>
  <c r="E94" i="26"/>
  <c r="F94" i="26"/>
  <c r="G94" i="26"/>
  <c r="H94" i="26"/>
  <c r="I94" i="26"/>
  <c r="J94" i="26"/>
  <c r="K94" i="26"/>
  <c r="L94" i="26"/>
  <c r="M94" i="26"/>
  <c r="N94" i="26"/>
  <c r="O94" i="26"/>
  <c r="P94" i="26"/>
  <c r="Q94" i="26"/>
  <c r="R94" i="26"/>
  <c r="S94" i="26"/>
  <c r="T94" i="26"/>
  <c r="U95" i="26"/>
  <c r="U96" i="26"/>
  <c r="U99" i="26"/>
  <c r="U100" i="26"/>
  <c r="C110" i="26"/>
  <c r="C129" i="26" s="1"/>
  <c r="C167" i="26" s="1"/>
  <c r="D110" i="26"/>
  <c r="D129" i="26" s="1"/>
  <c r="D167" i="26" s="1"/>
  <c r="C114" i="26"/>
  <c r="D114" i="26"/>
  <c r="E114" i="26"/>
  <c r="F114" i="26"/>
  <c r="G114" i="26"/>
  <c r="H114" i="26"/>
  <c r="I114" i="26"/>
  <c r="J114" i="26"/>
  <c r="K114" i="26"/>
  <c r="L114" i="26"/>
  <c r="M114" i="26"/>
  <c r="N114" i="26"/>
  <c r="O114" i="26"/>
  <c r="P114" i="26"/>
  <c r="Q114" i="26"/>
  <c r="R114" i="26"/>
  <c r="S114" i="26"/>
  <c r="T114" i="26"/>
  <c r="C120" i="26"/>
  <c r="D120" i="26"/>
  <c r="E120" i="26"/>
  <c r="F120" i="26"/>
  <c r="G120" i="26"/>
  <c r="H120" i="26"/>
  <c r="I120" i="26"/>
  <c r="J120" i="26"/>
  <c r="K120" i="26"/>
  <c r="L120" i="26"/>
  <c r="M120" i="26"/>
  <c r="N120" i="26"/>
  <c r="O120" i="26"/>
  <c r="P120" i="26"/>
  <c r="Q120" i="26"/>
  <c r="R120" i="26"/>
  <c r="S120" i="26"/>
  <c r="T120" i="26"/>
  <c r="C122" i="26"/>
  <c r="D122" i="26"/>
  <c r="E122" i="26"/>
  <c r="F122" i="26"/>
  <c r="G122" i="26"/>
  <c r="H122" i="26"/>
  <c r="I122" i="26"/>
  <c r="J122" i="26"/>
  <c r="K122" i="26"/>
  <c r="L122" i="26"/>
  <c r="M122" i="26"/>
  <c r="N122" i="26"/>
  <c r="O122" i="26"/>
  <c r="P122" i="26"/>
  <c r="Q122" i="26"/>
  <c r="R122" i="26"/>
  <c r="S122" i="26"/>
  <c r="T122" i="26"/>
  <c r="C124" i="26"/>
  <c r="D124" i="26"/>
  <c r="E124" i="26"/>
  <c r="F124" i="26"/>
  <c r="G124" i="26"/>
  <c r="H124" i="26"/>
  <c r="I124" i="26"/>
  <c r="J124" i="26"/>
  <c r="K124" i="26"/>
  <c r="L124" i="26"/>
  <c r="M124" i="26"/>
  <c r="N124" i="26"/>
  <c r="O124" i="26"/>
  <c r="P124" i="26"/>
  <c r="Q124" i="26"/>
  <c r="R124" i="26"/>
  <c r="S124" i="26"/>
  <c r="T124" i="26"/>
  <c r="C126" i="26"/>
  <c r="D126" i="26"/>
  <c r="E126" i="26"/>
  <c r="F126" i="26"/>
  <c r="G126" i="26"/>
  <c r="H126" i="26"/>
  <c r="I126" i="26"/>
  <c r="J126" i="26"/>
  <c r="K126" i="26"/>
  <c r="L126" i="26"/>
  <c r="M126" i="26"/>
  <c r="N126" i="26"/>
  <c r="O126" i="26"/>
  <c r="P126" i="26"/>
  <c r="Q126" i="26"/>
  <c r="R126" i="26"/>
  <c r="S126" i="26"/>
  <c r="T126" i="26"/>
  <c r="U133" i="26"/>
  <c r="U135" i="26"/>
  <c r="U137" i="26"/>
  <c r="B151" i="26"/>
  <c r="B152" i="26"/>
  <c r="D171" i="26"/>
  <c r="E171" i="26"/>
  <c r="F171" i="26"/>
  <c r="G171" i="26"/>
  <c r="H171" i="26"/>
  <c r="I171" i="26"/>
  <c r="J171" i="26"/>
  <c r="K171" i="26"/>
  <c r="L171" i="26"/>
  <c r="M171" i="26"/>
  <c r="N171" i="26"/>
  <c r="O171" i="26"/>
  <c r="P171" i="26"/>
  <c r="Q171" i="26"/>
  <c r="R171" i="26"/>
  <c r="S171" i="26"/>
  <c r="T171" i="26"/>
  <c r="C174" i="26"/>
  <c r="D174" i="26"/>
  <c r="E174" i="26"/>
  <c r="F174" i="26"/>
  <c r="G174" i="26"/>
  <c r="H174" i="26"/>
  <c r="I174" i="26"/>
  <c r="J174" i="26"/>
  <c r="K174" i="26"/>
  <c r="L174" i="26"/>
  <c r="M174" i="26"/>
  <c r="N174" i="26"/>
  <c r="O174" i="26"/>
  <c r="P174" i="26"/>
  <c r="Q174" i="26"/>
  <c r="R174" i="26"/>
  <c r="S174" i="26"/>
  <c r="T174" i="26"/>
  <c r="C175" i="26"/>
  <c r="D175" i="26"/>
  <c r="E175" i="26"/>
  <c r="F175" i="26"/>
  <c r="G175" i="26"/>
  <c r="H175" i="26"/>
  <c r="I175" i="26"/>
  <c r="J175" i="26"/>
  <c r="K175" i="26"/>
  <c r="L175" i="26"/>
  <c r="M175" i="26"/>
  <c r="N175" i="26"/>
  <c r="O175" i="26"/>
  <c r="P175" i="26"/>
  <c r="Q175" i="26"/>
  <c r="R175" i="26"/>
  <c r="S175" i="26"/>
  <c r="T175" i="26"/>
  <c r="C176" i="26"/>
  <c r="D176" i="26"/>
  <c r="E176" i="26"/>
  <c r="F176" i="26"/>
  <c r="G176" i="26"/>
  <c r="H176" i="26"/>
  <c r="I176" i="26"/>
  <c r="J176" i="26"/>
  <c r="K176" i="26"/>
  <c r="L176" i="26"/>
  <c r="M176" i="26"/>
  <c r="N176" i="26"/>
  <c r="O176" i="26"/>
  <c r="P176" i="26"/>
  <c r="Q176" i="26"/>
  <c r="R176" i="26"/>
  <c r="S176" i="26"/>
  <c r="T176" i="26"/>
  <c r="C177" i="26"/>
  <c r="D177" i="26"/>
  <c r="E177" i="26"/>
  <c r="F177" i="26"/>
  <c r="G177" i="26"/>
  <c r="H177" i="26"/>
  <c r="I177" i="26"/>
  <c r="J177" i="26"/>
  <c r="K177" i="26"/>
  <c r="L177" i="26"/>
  <c r="M177" i="26"/>
  <c r="N177" i="26"/>
  <c r="O177" i="26"/>
  <c r="P177" i="26"/>
  <c r="Q177" i="26"/>
  <c r="R177" i="26"/>
  <c r="S177" i="26"/>
  <c r="T177" i="26"/>
  <c r="G173" i="33" l="1"/>
  <c r="G86" i="33"/>
  <c r="G118" i="33"/>
  <c r="G89" i="33"/>
  <c r="U103" i="33"/>
  <c r="C104" i="33"/>
  <c r="C139" i="33"/>
  <c r="U139" i="33" s="1"/>
  <c r="H76" i="33"/>
  <c r="H72" i="33"/>
  <c r="H56" i="33"/>
  <c r="H110" i="33"/>
  <c r="H129" i="33" s="1"/>
  <c r="H167" i="33" s="1"/>
  <c r="H52" i="33"/>
  <c r="H19" i="33"/>
  <c r="I22" i="33"/>
  <c r="H36" i="33"/>
  <c r="H32" i="33"/>
  <c r="H20" i="33"/>
  <c r="E98" i="33"/>
  <c r="E103" i="33" s="1"/>
  <c r="E147" i="33"/>
  <c r="G85" i="33"/>
  <c r="G87" i="33"/>
  <c r="G172" i="33"/>
  <c r="D147" i="33"/>
  <c r="D98" i="33"/>
  <c r="U92" i="33"/>
  <c r="F92" i="33"/>
  <c r="F148" i="33"/>
  <c r="G90" i="33"/>
  <c r="G116" i="33"/>
  <c r="F88" i="33"/>
  <c r="F144" i="33" s="1"/>
  <c r="D144" i="33"/>
  <c r="D146" i="33"/>
  <c r="F146" i="33"/>
  <c r="D145" i="33"/>
  <c r="C33" i="30"/>
  <c r="C60" i="30"/>
  <c r="C117" i="30"/>
  <c r="D19" i="26"/>
  <c r="N102" i="30"/>
  <c r="N103" i="30" s="1"/>
  <c r="B53" i="28"/>
  <c r="B153" i="26" s="1"/>
  <c r="E150" i="30"/>
  <c r="E151" i="30" s="1"/>
  <c r="E152" i="30" s="1"/>
  <c r="U174" i="26"/>
  <c r="U126" i="26"/>
  <c r="U171" i="26"/>
  <c r="E22" i="26"/>
  <c r="E19" i="26" s="1"/>
  <c r="U114" i="26"/>
  <c r="D31" i="30"/>
  <c r="D115" i="30" s="1"/>
  <c r="D21" i="26"/>
  <c r="C172" i="30"/>
  <c r="C145" i="30"/>
  <c r="C58" i="30"/>
  <c r="C115" i="30"/>
  <c r="P131" i="30"/>
  <c r="P132" i="30" s="1"/>
  <c r="H123" i="30"/>
  <c r="H124" i="30" s="1"/>
  <c r="H125" i="30" s="1"/>
  <c r="H126" i="30" s="1"/>
  <c r="S77" i="30"/>
  <c r="S78" i="30" s="1"/>
  <c r="K69" i="30"/>
  <c r="K70" i="30" s="1"/>
  <c r="K71" i="30" s="1"/>
  <c r="G122" i="30"/>
  <c r="G123" i="30" s="1"/>
  <c r="R77" i="30"/>
  <c r="R78" i="30" s="1"/>
  <c r="T51" i="30"/>
  <c r="M101" i="30"/>
  <c r="M102" i="30" s="1"/>
  <c r="R49" i="30"/>
  <c r="R50" i="30" s="1"/>
  <c r="T165" i="30"/>
  <c r="B90" i="30"/>
  <c r="B117" i="30" s="1"/>
  <c r="B147" i="30" s="1"/>
  <c r="B174" i="30" s="1"/>
  <c r="M43" i="30"/>
  <c r="M44" i="30" s="1"/>
  <c r="M45" i="30" s="1"/>
  <c r="M46" i="30" s="1"/>
  <c r="Q132" i="30"/>
  <c r="S107" i="30"/>
  <c r="S108" i="30" s="1"/>
  <c r="L42" i="30"/>
  <c r="L43" i="30" s="1"/>
  <c r="Q189" i="30"/>
  <c r="Q162" i="30"/>
  <c r="Q163" i="30" s="1"/>
  <c r="Q164" i="30" s="1"/>
  <c r="Q165" i="30" s="1"/>
  <c r="O103" i="30"/>
  <c r="O104" i="30" s="1"/>
  <c r="O105" i="30" s="1"/>
  <c r="I41" i="30"/>
  <c r="I42" i="30" s="1"/>
  <c r="I181" i="30"/>
  <c r="I182" i="30" s="1"/>
  <c r="I123" i="30"/>
  <c r="I124" i="30" s="1"/>
  <c r="I125" i="30" s="1"/>
  <c r="I126" i="30" s="1"/>
  <c r="O46" i="30"/>
  <c r="O47" i="30" s="1"/>
  <c r="O48" i="30" s="1"/>
  <c r="U175" i="26"/>
  <c r="U176" i="26"/>
  <c r="U124" i="26"/>
  <c r="U122" i="26"/>
  <c r="U177" i="26"/>
  <c r="M158" i="30"/>
  <c r="M159" i="30" s="1"/>
  <c r="M160" i="30" s="1"/>
  <c r="C90" i="26"/>
  <c r="U117" i="30"/>
  <c r="N128" i="30"/>
  <c r="N129" i="30" s="1"/>
  <c r="F120" i="30"/>
  <c r="H180" i="30"/>
  <c r="D61" i="30"/>
  <c r="E62" i="30"/>
  <c r="E63" i="30" s="1"/>
  <c r="E64" i="30" s="1"/>
  <c r="P187" i="30"/>
  <c r="L183" i="30"/>
  <c r="S190" i="30"/>
  <c r="C174" i="30"/>
  <c r="C175" i="30" s="1"/>
  <c r="U94" i="26"/>
  <c r="E177" i="30"/>
  <c r="C90" i="30"/>
  <c r="E35" i="30"/>
  <c r="E36" i="30" s="1"/>
  <c r="E37" i="30" s="1"/>
  <c r="L99" i="30"/>
  <c r="J97" i="30"/>
  <c r="J98" i="30" s="1"/>
  <c r="K98" i="30"/>
  <c r="S163" i="30"/>
  <c r="S164" i="30" s="1"/>
  <c r="R162" i="30"/>
  <c r="O186" i="30"/>
  <c r="G178" i="30"/>
  <c r="C147" i="30"/>
  <c r="C148" i="30" s="1"/>
  <c r="N158" i="30"/>
  <c r="N159" i="30" s="1"/>
  <c r="F150" i="30"/>
  <c r="F151" i="30" s="1"/>
  <c r="B34" i="30"/>
  <c r="U120" i="26"/>
  <c r="Q74" i="30"/>
  <c r="I66" i="30"/>
  <c r="I67" i="30" s="1"/>
  <c r="Q190" i="30"/>
  <c r="L156" i="30"/>
  <c r="D148" i="30"/>
  <c r="N185" i="30"/>
  <c r="F177" i="30"/>
  <c r="I155" i="30"/>
  <c r="R134" i="30"/>
  <c r="R135" i="30" s="1"/>
  <c r="E31" i="30"/>
  <c r="F22" i="26"/>
  <c r="T192" i="30"/>
  <c r="D175" i="30"/>
  <c r="O159" i="30"/>
  <c r="O160" i="30" s="1"/>
  <c r="G151" i="30"/>
  <c r="K183" i="30"/>
  <c r="K184" i="30" s="1"/>
  <c r="O130" i="30"/>
  <c r="O131" i="30" s="1"/>
  <c r="D52" i="26"/>
  <c r="R189" i="30"/>
  <c r="M184" i="30"/>
  <c r="P161" i="30"/>
  <c r="P162" i="30" s="1"/>
  <c r="H154" i="30"/>
  <c r="H155" i="30" s="1"/>
  <c r="K155" i="30"/>
  <c r="M128" i="30"/>
  <c r="J155" i="30"/>
  <c r="J182" i="30"/>
  <c r="J183" i="30" s="1"/>
  <c r="S134" i="30"/>
  <c r="S135" i="30" s="1"/>
  <c r="K125" i="30"/>
  <c r="K126" i="30" s="1"/>
  <c r="K127" i="30" s="1"/>
  <c r="C118" i="30"/>
  <c r="D20" i="26"/>
  <c r="H65" i="30"/>
  <c r="J41" i="30"/>
  <c r="J42" i="30" s="1"/>
  <c r="E120" i="30"/>
  <c r="E121" i="30" s="1"/>
  <c r="D92" i="30"/>
  <c r="D93" i="30" s="1"/>
  <c r="I96" i="30"/>
  <c r="K42" i="30"/>
  <c r="H95" i="30"/>
  <c r="O73" i="30"/>
  <c r="O74" i="30" s="1"/>
  <c r="L127" i="30"/>
  <c r="D118" i="30"/>
  <c r="G94" i="30"/>
  <c r="G95" i="30" s="1"/>
  <c r="G96" i="30" s="1"/>
  <c r="J125" i="30"/>
  <c r="Q105" i="30"/>
  <c r="Q106" i="30" s="1"/>
  <c r="Q107" i="30" s="1"/>
  <c r="P103" i="30"/>
  <c r="Q49" i="30"/>
  <c r="Q50" i="30" s="1"/>
  <c r="Q51" i="30" s="1"/>
  <c r="H38" i="30"/>
  <c r="H39" i="30" s="1"/>
  <c r="E93" i="30"/>
  <c r="E94" i="30" s="1"/>
  <c r="N72" i="30"/>
  <c r="N73" i="30" s="1"/>
  <c r="L71" i="30"/>
  <c r="L72" i="30" s="1"/>
  <c r="P47" i="30"/>
  <c r="P48" i="30" s="1"/>
  <c r="G37" i="30"/>
  <c r="R106" i="30"/>
  <c r="P73" i="30"/>
  <c r="M71" i="30"/>
  <c r="M72" i="30" s="1"/>
  <c r="N46" i="30"/>
  <c r="F36" i="30"/>
  <c r="F37" i="30" s="1"/>
  <c r="F63" i="30"/>
  <c r="S51" i="30"/>
  <c r="F93" i="30"/>
  <c r="F94" i="30" s="1"/>
  <c r="J69" i="30"/>
  <c r="J70" i="30" s="1"/>
  <c r="G64" i="30"/>
  <c r="G92" i="33" l="1"/>
  <c r="G148" i="33"/>
  <c r="H116" i="33"/>
  <c r="H90" i="33"/>
  <c r="G88" i="33"/>
  <c r="G144" i="33" s="1"/>
  <c r="F98" i="33"/>
  <c r="F103" i="33" s="1"/>
  <c r="F147" i="33"/>
  <c r="E139" i="33"/>
  <c r="E104" i="33"/>
  <c r="H172" i="33"/>
  <c r="H87" i="33"/>
  <c r="H85" i="33"/>
  <c r="F145" i="33"/>
  <c r="H173" i="33"/>
  <c r="H118" i="33"/>
  <c r="H89" i="33"/>
  <c r="H86" i="33"/>
  <c r="D103" i="33"/>
  <c r="U98" i="33"/>
  <c r="I52" i="33"/>
  <c r="J22" i="33"/>
  <c r="I110" i="33"/>
  <c r="I129" i="33" s="1"/>
  <c r="I167" i="33" s="1"/>
  <c r="I56" i="33"/>
  <c r="I76" i="33"/>
  <c r="I36" i="33"/>
  <c r="I72" i="33"/>
  <c r="I32" i="33"/>
  <c r="I20" i="33"/>
  <c r="I19" i="33"/>
  <c r="C105" i="33"/>
  <c r="U90" i="33"/>
  <c r="E21" i="26"/>
  <c r="B38" i="29"/>
  <c r="U148" i="30"/>
  <c r="G124" i="30"/>
  <c r="G125" i="30" s="1"/>
  <c r="D145" i="30"/>
  <c r="D172" i="30"/>
  <c r="D88" i="30"/>
  <c r="D58" i="30"/>
  <c r="E110" i="26"/>
  <c r="E129" i="26" s="1"/>
  <c r="E167" i="26" s="1"/>
  <c r="E72" i="26"/>
  <c r="E76" i="26"/>
  <c r="Q191" i="30"/>
  <c r="Q192" i="30" s="1"/>
  <c r="N74" i="30"/>
  <c r="N75" i="30" s="1"/>
  <c r="N76" i="30" s="1"/>
  <c r="M103" i="30"/>
  <c r="M104" i="30" s="1"/>
  <c r="P133" i="30"/>
  <c r="I183" i="30"/>
  <c r="I184" i="30" s="1"/>
  <c r="E122" i="30"/>
  <c r="C119" i="30"/>
  <c r="C120" i="30" s="1"/>
  <c r="L44" i="30"/>
  <c r="L45" i="30" s="1"/>
  <c r="K72" i="30"/>
  <c r="K73" i="30" s="1"/>
  <c r="P49" i="30"/>
  <c r="P50" i="30" s="1"/>
  <c r="P51" i="30" s="1"/>
  <c r="D149" i="30"/>
  <c r="D150" i="30" s="1"/>
  <c r="M161" i="30"/>
  <c r="M162" i="30" s="1"/>
  <c r="R51" i="30"/>
  <c r="Q133" i="30"/>
  <c r="Q134" i="30" s="1"/>
  <c r="Q135" i="30" s="1"/>
  <c r="J43" i="30"/>
  <c r="J44" i="30" s="1"/>
  <c r="J45" i="30" s="1"/>
  <c r="C34" i="30"/>
  <c r="C35" i="30" s="1"/>
  <c r="K99" i="30"/>
  <c r="K100" i="30" s="1"/>
  <c r="O75" i="30"/>
  <c r="M129" i="30"/>
  <c r="M130" i="30" s="1"/>
  <c r="M131" i="30" s="1"/>
  <c r="H66" i="30"/>
  <c r="E58" i="30"/>
  <c r="B35" i="30"/>
  <c r="E172" i="30"/>
  <c r="E145" i="30"/>
  <c r="E115" i="30"/>
  <c r="E88" i="30"/>
  <c r="Q75" i="30"/>
  <c r="R107" i="30"/>
  <c r="R108" i="30" s="1"/>
  <c r="L73" i="30"/>
  <c r="L74" i="30" s="1"/>
  <c r="D119" i="30"/>
  <c r="R190" i="30"/>
  <c r="R191" i="30" s="1"/>
  <c r="R192" i="30" s="1"/>
  <c r="O132" i="30"/>
  <c r="O133" i="30" s="1"/>
  <c r="E95" i="30"/>
  <c r="K43" i="30"/>
  <c r="E38" i="30"/>
  <c r="E39" i="30" s="1"/>
  <c r="H40" i="30"/>
  <c r="M73" i="30"/>
  <c r="M74" i="30" s="1"/>
  <c r="N104" i="30"/>
  <c r="N105" i="30" s="1"/>
  <c r="N160" i="30"/>
  <c r="N161" i="30" s="1"/>
  <c r="K156" i="30"/>
  <c r="D35" i="30"/>
  <c r="J71" i="30"/>
  <c r="L128" i="30"/>
  <c r="L129" i="30" s="1"/>
  <c r="L130" i="30" s="1"/>
  <c r="F152" i="30"/>
  <c r="F153" i="30" s="1"/>
  <c r="F154" i="30" s="1"/>
  <c r="G179" i="30"/>
  <c r="S165" i="30"/>
  <c r="D62" i="30"/>
  <c r="G152" i="30"/>
  <c r="G153" i="30" s="1"/>
  <c r="I43" i="30"/>
  <c r="O49" i="30"/>
  <c r="O50" i="30" s="1"/>
  <c r="E123" i="30"/>
  <c r="H96" i="30"/>
  <c r="D94" i="30"/>
  <c r="D95" i="30" s="1"/>
  <c r="O161" i="30"/>
  <c r="B91" i="30"/>
  <c r="B61" i="30"/>
  <c r="L100" i="30"/>
  <c r="L101" i="30" s="1"/>
  <c r="C176" i="30"/>
  <c r="C177" i="30" s="1"/>
  <c r="U174" i="30"/>
  <c r="H181" i="30"/>
  <c r="N130" i="30"/>
  <c r="N131" i="30" s="1"/>
  <c r="I127" i="30"/>
  <c r="I128" i="30" s="1"/>
  <c r="D90" i="26"/>
  <c r="F178" i="30"/>
  <c r="C149" i="30"/>
  <c r="U147" i="30"/>
  <c r="S191" i="30"/>
  <c r="S192" i="30" s="1"/>
  <c r="F95" i="30"/>
  <c r="E153" i="30"/>
  <c r="P104" i="30"/>
  <c r="J126" i="30"/>
  <c r="H127" i="30"/>
  <c r="O106" i="30"/>
  <c r="O107" i="30" s="1"/>
  <c r="M185" i="30"/>
  <c r="M186" i="30" s="1"/>
  <c r="U33" i="30"/>
  <c r="C32" i="26" s="1"/>
  <c r="L184" i="30"/>
  <c r="F121" i="30"/>
  <c r="F64" i="30"/>
  <c r="G38" i="30"/>
  <c r="G39" i="30" s="1"/>
  <c r="Q108" i="30"/>
  <c r="M47" i="30"/>
  <c r="I97" i="30"/>
  <c r="H156" i="30"/>
  <c r="U118" i="30"/>
  <c r="J156" i="30"/>
  <c r="K185" i="30"/>
  <c r="F31" i="30"/>
  <c r="G22" i="26"/>
  <c r="F19" i="26"/>
  <c r="F72" i="26"/>
  <c r="F21" i="26"/>
  <c r="F76" i="26"/>
  <c r="F110" i="26"/>
  <c r="F129" i="26" s="1"/>
  <c r="F167" i="26" s="1"/>
  <c r="I156" i="30"/>
  <c r="I157" i="30" s="1"/>
  <c r="I68" i="30"/>
  <c r="N186" i="30"/>
  <c r="O187" i="30"/>
  <c r="U60" i="30"/>
  <c r="C36" i="26" s="1"/>
  <c r="C61" i="30"/>
  <c r="U61" i="30" s="1"/>
  <c r="P188" i="30"/>
  <c r="P189" i="30" s="1"/>
  <c r="P190" i="30" s="1"/>
  <c r="J184" i="30"/>
  <c r="J185" i="30" s="1"/>
  <c r="D176" i="30"/>
  <c r="D177" i="30" s="1"/>
  <c r="F38" i="30"/>
  <c r="F39" i="30" s="1"/>
  <c r="G65" i="30"/>
  <c r="N47" i="30"/>
  <c r="P74" i="30"/>
  <c r="P75" i="30" s="1"/>
  <c r="G97" i="30"/>
  <c r="G98" i="30" s="1"/>
  <c r="J99" i="30"/>
  <c r="K128" i="30"/>
  <c r="U175" i="30"/>
  <c r="P163" i="30"/>
  <c r="L157" i="30"/>
  <c r="R163" i="30"/>
  <c r="R164" i="30" s="1"/>
  <c r="U90" i="30"/>
  <c r="C91" i="30"/>
  <c r="U91" i="30" s="1"/>
  <c r="E178" i="30"/>
  <c r="E65" i="30"/>
  <c r="E66" i="30" s="1"/>
  <c r="J36" i="33" l="1"/>
  <c r="J72" i="33"/>
  <c r="J32" i="33"/>
  <c r="J52" i="33"/>
  <c r="J56" i="33"/>
  <c r="J21" i="33"/>
  <c r="J19" i="33"/>
  <c r="J76" i="33"/>
  <c r="K22" i="33"/>
  <c r="J110" i="33"/>
  <c r="J129" i="33" s="1"/>
  <c r="J167" i="33" s="1"/>
  <c r="J20" i="33"/>
  <c r="F139" i="33"/>
  <c r="F104" i="33"/>
  <c r="I116" i="33"/>
  <c r="I90" i="33"/>
  <c r="I85" i="33"/>
  <c r="I87" i="33"/>
  <c r="I172" i="33"/>
  <c r="H92" i="33"/>
  <c r="H148" i="33"/>
  <c r="G145" i="33"/>
  <c r="D104" i="33"/>
  <c r="D139" i="33"/>
  <c r="G146" i="33"/>
  <c r="G98" i="33"/>
  <c r="G103" i="33" s="1"/>
  <c r="G147" i="33"/>
  <c r="I173" i="33"/>
  <c r="I118" i="33"/>
  <c r="I89" i="33"/>
  <c r="I86" i="33"/>
  <c r="H88" i="33"/>
  <c r="H144" i="33" s="1"/>
  <c r="G126" i="30"/>
  <c r="G127" i="30" s="1"/>
  <c r="G128" i="30" s="1"/>
  <c r="K74" i="30"/>
  <c r="K75" i="30" s="1"/>
  <c r="K101" i="30"/>
  <c r="K102" i="30" s="1"/>
  <c r="K103" i="30" s="1"/>
  <c r="M105" i="30"/>
  <c r="M106" i="30" s="1"/>
  <c r="M163" i="30"/>
  <c r="M164" i="30" s="1"/>
  <c r="M165" i="30" s="1"/>
  <c r="C178" i="30"/>
  <c r="C179" i="30" s="1"/>
  <c r="D96" i="30"/>
  <c r="D97" i="30" s="1"/>
  <c r="D98" i="30" s="1"/>
  <c r="M132" i="30"/>
  <c r="M133" i="30" s="1"/>
  <c r="M134" i="30" s="1"/>
  <c r="M135" i="30" s="1"/>
  <c r="N162" i="30"/>
  <c r="N163" i="30" s="1"/>
  <c r="N164" i="30" s="1"/>
  <c r="P134" i="30"/>
  <c r="P135" i="30" s="1"/>
  <c r="L46" i="30"/>
  <c r="L47" i="30"/>
  <c r="O134" i="30"/>
  <c r="O135" i="30" s="1"/>
  <c r="M75" i="30"/>
  <c r="M76" i="30" s="1"/>
  <c r="M77" i="30" s="1"/>
  <c r="M78" i="30" s="1"/>
  <c r="D151" i="30"/>
  <c r="D152" i="30" s="1"/>
  <c r="O188" i="30"/>
  <c r="O189" i="30" s="1"/>
  <c r="O190" i="30" s="1"/>
  <c r="O191" i="30" s="1"/>
  <c r="P76" i="30"/>
  <c r="I185" i="30"/>
  <c r="I186" i="30" s="1"/>
  <c r="F155" i="30"/>
  <c r="F156" i="30" s="1"/>
  <c r="C121" i="30"/>
  <c r="L185" i="30"/>
  <c r="L186" i="30" s="1"/>
  <c r="U34" i="30"/>
  <c r="D32" i="26" s="1"/>
  <c r="I158" i="30"/>
  <c r="I159" i="30" s="1"/>
  <c r="I160" i="30" s="1"/>
  <c r="H128" i="30"/>
  <c r="H129" i="30" s="1"/>
  <c r="R165" i="30"/>
  <c r="J186" i="30"/>
  <c r="C87" i="26"/>
  <c r="C85" i="26"/>
  <c r="C116" i="26"/>
  <c r="C172" i="26"/>
  <c r="G180" i="30"/>
  <c r="G181" i="30" s="1"/>
  <c r="G182" i="30" s="1"/>
  <c r="N48" i="30"/>
  <c r="N49" i="30" s="1"/>
  <c r="N50" i="30" s="1"/>
  <c r="D120" i="30"/>
  <c r="U120" i="30" s="1"/>
  <c r="U119" i="30"/>
  <c r="N77" i="30"/>
  <c r="N78" i="30" s="1"/>
  <c r="P164" i="30"/>
  <c r="P165" i="30" s="1"/>
  <c r="G66" i="30"/>
  <c r="C118" i="26"/>
  <c r="C89" i="26"/>
  <c r="C86" i="26"/>
  <c r="C173" i="26"/>
  <c r="G154" i="30"/>
  <c r="G155" i="30" s="1"/>
  <c r="N106" i="30"/>
  <c r="N107" i="30" s="1"/>
  <c r="N108" i="30" s="1"/>
  <c r="D36" i="30"/>
  <c r="D37" i="30" s="1"/>
  <c r="C92" i="30"/>
  <c r="F40" i="30"/>
  <c r="F41" i="30" s="1"/>
  <c r="H157" i="30"/>
  <c r="J127" i="30"/>
  <c r="J128" i="30" s="1"/>
  <c r="L131" i="30"/>
  <c r="L75" i="30"/>
  <c r="L76" i="30" s="1"/>
  <c r="G99" i="30"/>
  <c r="N187" i="30"/>
  <c r="N188" i="30" s="1"/>
  <c r="K157" i="30"/>
  <c r="H41" i="30"/>
  <c r="H42" i="30" s="1"/>
  <c r="K186" i="30"/>
  <c r="K187" i="30" s="1"/>
  <c r="E154" i="30"/>
  <c r="E155" i="30" s="1"/>
  <c r="J72" i="30"/>
  <c r="K44" i="30"/>
  <c r="K45" i="30" s="1"/>
  <c r="K129" i="30"/>
  <c r="K130" i="30" s="1"/>
  <c r="K131" i="30" s="1"/>
  <c r="L158" i="30"/>
  <c r="L159" i="30" s="1"/>
  <c r="F96" i="30"/>
  <c r="E124" i="30"/>
  <c r="M48" i="30"/>
  <c r="E67" i="30"/>
  <c r="I98" i="30"/>
  <c r="L102" i="30"/>
  <c r="L103" i="30" s="1"/>
  <c r="E179" i="30"/>
  <c r="E180" i="30" s="1"/>
  <c r="Q76" i="30"/>
  <c r="Q77" i="30" s="1"/>
  <c r="U35" i="30"/>
  <c r="E32" i="26" s="1"/>
  <c r="C36" i="30"/>
  <c r="F122" i="30"/>
  <c r="I129" i="30"/>
  <c r="I130" i="30" s="1"/>
  <c r="I131" i="30" s="1"/>
  <c r="N132" i="30"/>
  <c r="P105" i="30"/>
  <c r="P106" i="30" s="1"/>
  <c r="B92" i="30"/>
  <c r="B62" i="30"/>
  <c r="O108" i="30"/>
  <c r="P191" i="30"/>
  <c r="P192" i="30" s="1"/>
  <c r="D178" i="30"/>
  <c r="D179" i="30" s="1"/>
  <c r="D180" i="30" s="1"/>
  <c r="U177" i="30"/>
  <c r="H182" i="30"/>
  <c r="O162" i="30"/>
  <c r="O163" i="30" s="1"/>
  <c r="F179" i="30"/>
  <c r="O51" i="30"/>
  <c r="O76" i="30"/>
  <c r="O77" i="30" s="1"/>
  <c r="C62" i="30"/>
  <c r="G31" i="30"/>
  <c r="G20" i="26"/>
  <c r="G21" i="26"/>
  <c r="G32" i="26"/>
  <c r="G36" i="26"/>
  <c r="G76" i="26"/>
  <c r="G19" i="26"/>
  <c r="G72" i="26"/>
  <c r="G110" i="26"/>
  <c r="G129" i="26" s="1"/>
  <c r="G167" i="26" s="1"/>
  <c r="H22" i="26"/>
  <c r="M187" i="30"/>
  <c r="M188" i="30" s="1"/>
  <c r="G40" i="30"/>
  <c r="J46" i="30"/>
  <c r="H67" i="30"/>
  <c r="J100" i="30"/>
  <c r="I69" i="30"/>
  <c r="D36" i="26"/>
  <c r="I44" i="30"/>
  <c r="I45" i="30" s="1"/>
  <c r="E40" i="30"/>
  <c r="E96" i="30"/>
  <c r="B36" i="30"/>
  <c r="F88" i="30"/>
  <c r="F58" i="30"/>
  <c r="F145" i="30"/>
  <c r="F172" i="30"/>
  <c r="F115" i="30"/>
  <c r="F65" i="30"/>
  <c r="F66" i="30" s="1"/>
  <c r="U149" i="30"/>
  <c r="C150" i="30"/>
  <c r="C151" i="30" s="1"/>
  <c r="U176" i="30"/>
  <c r="B118" i="30"/>
  <c r="J157" i="30"/>
  <c r="J158" i="30" s="1"/>
  <c r="H97" i="30"/>
  <c r="H98" i="30" s="1"/>
  <c r="D63" i="30"/>
  <c r="I88" i="33" l="1"/>
  <c r="I144" i="33" s="1"/>
  <c r="I145" i="33"/>
  <c r="D105" i="33"/>
  <c r="F105" i="33"/>
  <c r="E105" i="33"/>
  <c r="H146" i="33"/>
  <c r="J90" i="33"/>
  <c r="J116" i="33"/>
  <c r="H147" i="33"/>
  <c r="H98" i="33"/>
  <c r="H103" i="33" s="1"/>
  <c r="J172" i="33"/>
  <c r="J85" i="33"/>
  <c r="J87" i="33"/>
  <c r="G139" i="33"/>
  <c r="G104" i="33"/>
  <c r="H145" i="33"/>
  <c r="I92" i="33"/>
  <c r="I148" i="33"/>
  <c r="K21" i="33"/>
  <c r="K20" i="33"/>
  <c r="K19" i="33"/>
  <c r="K110" i="33"/>
  <c r="K129" i="33" s="1"/>
  <c r="K167" i="33" s="1"/>
  <c r="K56" i="33"/>
  <c r="K76" i="33"/>
  <c r="K36" i="33"/>
  <c r="K72" i="33"/>
  <c r="L22" i="33"/>
  <c r="K32" i="33"/>
  <c r="K52" i="33"/>
  <c r="J86" i="33"/>
  <c r="J173" i="33"/>
  <c r="J89" i="33"/>
  <c r="J118" i="33"/>
  <c r="I187" i="30"/>
  <c r="I188" i="30" s="1"/>
  <c r="D172" i="26"/>
  <c r="F157" i="30"/>
  <c r="M107" i="30"/>
  <c r="M108" i="30" s="1"/>
  <c r="K76" i="30"/>
  <c r="K77" i="30" s="1"/>
  <c r="K78" i="30" s="1"/>
  <c r="C180" i="30"/>
  <c r="D153" i="30"/>
  <c r="D154" i="30" s="1"/>
  <c r="D155" i="30" s="1"/>
  <c r="L77" i="30"/>
  <c r="L78" i="30" s="1"/>
  <c r="L48" i="30"/>
  <c r="L49" i="30" s="1"/>
  <c r="L50" i="30" s="1"/>
  <c r="L51" i="30" s="1"/>
  <c r="U178" i="30"/>
  <c r="F158" i="30"/>
  <c r="F159" i="30" s="1"/>
  <c r="H130" i="30"/>
  <c r="H131" i="30" s="1"/>
  <c r="H132" i="30" s="1"/>
  <c r="F67" i="30"/>
  <c r="F68" i="30" s="1"/>
  <c r="F69" i="30" s="1"/>
  <c r="G100" i="30"/>
  <c r="P77" i="30"/>
  <c r="P78" i="30" s="1"/>
  <c r="C122" i="30"/>
  <c r="L187" i="30"/>
  <c r="L188" i="30" s="1"/>
  <c r="L160" i="30"/>
  <c r="N165" i="30"/>
  <c r="P107" i="30"/>
  <c r="P108" i="30" s="1"/>
  <c r="D38" i="30"/>
  <c r="D39" i="30" s="1"/>
  <c r="D40" i="30" s="1"/>
  <c r="D116" i="26"/>
  <c r="D85" i="26"/>
  <c r="L104" i="30"/>
  <c r="L105" i="30" s="1"/>
  <c r="L106" i="30" s="1"/>
  <c r="U151" i="30"/>
  <c r="H43" i="30"/>
  <c r="H44" i="30" s="1"/>
  <c r="N51" i="30"/>
  <c r="M49" i="30"/>
  <c r="M50" i="30" s="1"/>
  <c r="L132" i="30"/>
  <c r="E181" i="30"/>
  <c r="E182" i="30" s="1"/>
  <c r="F97" i="30"/>
  <c r="B148" i="30"/>
  <c r="B175" i="30" s="1"/>
  <c r="H183" i="30"/>
  <c r="K188" i="30"/>
  <c r="K189" i="30" s="1"/>
  <c r="J187" i="30"/>
  <c r="J188" i="30" s="1"/>
  <c r="E68" i="30"/>
  <c r="E69" i="30" s="1"/>
  <c r="E70" i="30" s="1"/>
  <c r="G183" i="30"/>
  <c r="G184" i="30" s="1"/>
  <c r="E41" i="30"/>
  <c r="H68" i="30"/>
  <c r="G88" i="30"/>
  <c r="G58" i="30"/>
  <c r="B37" i="30"/>
  <c r="G115" i="30"/>
  <c r="G145" i="30"/>
  <c r="G172" i="30"/>
  <c r="F123" i="30"/>
  <c r="H99" i="30"/>
  <c r="H100" i="30" s="1"/>
  <c r="G41" i="30"/>
  <c r="G42" i="30" s="1"/>
  <c r="O192" i="30"/>
  <c r="U62" i="30"/>
  <c r="E36" i="26" s="1"/>
  <c r="C63" i="30"/>
  <c r="G129" i="30"/>
  <c r="I132" i="30"/>
  <c r="I133" i="30" s="1"/>
  <c r="U36" i="30"/>
  <c r="F32" i="26" s="1"/>
  <c r="C37" i="30"/>
  <c r="K104" i="30"/>
  <c r="K105" i="30" s="1"/>
  <c r="K106" i="30" s="1"/>
  <c r="K107" i="30" s="1"/>
  <c r="G67" i="30"/>
  <c r="G68" i="30" s="1"/>
  <c r="B93" i="30"/>
  <c r="B63" i="30"/>
  <c r="I46" i="30"/>
  <c r="B119" i="30"/>
  <c r="B149" i="30" s="1"/>
  <c r="B176" i="30" s="1"/>
  <c r="D64" i="30"/>
  <c r="D118" i="26"/>
  <c r="D173" i="26"/>
  <c r="D86" i="26"/>
  <c r="D89" i="26"/>
  <c r="J101" i="30"/>
  <c r="J102" i="30" s="1"/>
  <c r="D87" i="26"/>
  <c r="U179" i="30"/>
  <c r="H76" i="26" s="1"/>
  <c r="G156" i="30"/>
  <c r="C92" i="26"/>
  <c r="C148" i="26"/>
  <c r="J73" i="30"/>
  <c r="C88" i="26"/>
  <c r="C145" i="26" s="1"/>
  <c r="D121" i="30"/>
  <c r="I70" i="30"/>
  <c r="O164" i="30"/>
  <c r="O165" i="30" s="1"/>
  <c r="D99" i="30"/>
  <c r="H31" i="30"/>
  <c r="H32" i="26"/>
  <c r="H36" i="26"/>
  <c r="H20" i="26"/>
  <c r="H19" i="26"/>
  <c r="H110" i="26"/>
  <c r="H129" i="26" s="1"/>
  <c r="H167" i="26" s="1"/>
  <c r="I22" i="26"/>
  <c r="F180" i="30"/>
  <c r="J159" i="30"/>
  <c r="J160" i="30" s="1"/>
  <c r="D181" i="30"/>
  <c r="K46" i="30"/>
  <c r="K47" i="30" s="1"/>
  <c r="K132" i="30"/>
  <c r="L133" i="30"/>
  <c r="I161" i="30"/>
  <c r="U92" i="30"/>
  <c r="E52" i="26" s="1"/>
  <c r="E85" i="26" s="1"/>
  <c r="C93" i="30"/>
  <c r="F42" i="30"/>
  <c r="F43" i="30" s="1"/>
  <c r="E97" i="30"/>
  <c r="N189" i="30"/>
  <c r="U150" i="30"/>
  <c r="C152" i="30"/>
  <c r="U152" i="30" s="1"/>
  <c r="H72" i="26" s="1"/>
  <c r="O78" i="30"/>
  <c r="G89" i="26"/>
  <c r="E125" i="30"/>
  <c r="E126" i="30" s="1"/>
  <c r="J47" i="30"/>
  <c r="J48" i="30" s="1"/>
  <c r="J49" i="30" s="1"/>
  <c r="M189" i="30"/>
  <c r="M190" i="30" s="1"/>
  <c r="N133" i="30"/>
  <c r="N134" i="30" s="1"/>
  <c r="N135" i="30" s="1"/>
  <c r="Q78" i="30"/>
  <c r="I99" i="30"/>
  <c r="E156" i="30"/>
  <c r="J129" i="30"/>
  <c r="J130" i="30" s="1"/>
  <c r="H158" i="30"/>
  <c r="K158" i="30"/>
  <c r="G105" i="33" l="1"/>
  <c r="K116" i="33"/>
  <c r="K90" i="33"/>
  <c r="J92" i="33"/>
  <c r="J148" i="33"/>
  <c r="K87" i="33"/>
  <c r="K85" i="33"/>
  <c r="K172" i="33"/>
  <c r="L72" i="33"/>
  <c r="L76" i="33"/>
  <c r="L52" i="33"/>
  <c r="L32" i="33"/>
  <c r="L56" i="33"/>
  <c r="L110" i="33"/>
  <c r="L129" i="33" s="1"/>
  <c r="L167" i="33" s="1"/>
  <c r="L36" i="33"/>
  <c r="L20" i="33"/>
  <c r="L21" i="33"/>
  <c r="L19" i="33"/>
  <c r="M22" i="33"/>
  <c r="J145" i="33"/>
  <c r="J88" i="33"/>
  <c r="J144" i="33" s="1"/>
  <c r="H104" i="33"/>
  <c r="H139" i="33"/>
  <c r="K118" i="33"/>
  <c r="K89" i="33"/>
  <c r="K173" i="33"/>
  <c r="K86" i="33"/>
  <c r="I147" i="33"/>
  <c r="I98" i="33"/>
  <c r="I103" i="33" s="1"/>
  <c r="I146" i="33"/>
  <c r="I189" i="30"/>
  <c r="I190" i="30" s="1"/>
  <c r="I191" i="30" s="1"/>
  <c r="I192" i="30" s="1"/>
  <c r="F160" i="30"/>
  <c r="F161" i="30" s="1"/>
  <c r="K190" i="30"/>
  <c r="H133" i="30"/>
  <c r="H134" i="30" s="1"/>
  <c r="H135" i="30" s="1"/>
  <c r="J161" i="30"/>
  <c r="J162" i="30" s="1"/>
  <c r="C181" i="30"/>
  <c r="C182" i="30" s="1"/>
  <c r="C183" i="30" s="1"/>
  <c r="L161" i="30"/>
  <c r="I47" i="30"/>
  <c r="I48" i="30" s="1"/>
  <c r="G101" i="30"/>
  <c r="G102" i="30" s="1"/>
  <c r="G103" i="30" s="1"/>
  <c r="G104" i="30" s="1"/>
  <c r="I134" i="30"/>
  <c r="I135" i="30" s="1"/>
  <c r="H101" i="30"/>
  <c r="H102" i="30" s="1"/>
  <c r="H103" i="30" s="1"/>
  <c r="J103" i="30"/>
  <c r="J104" i="30" s="1"/>
  <c r="J105" i="30" s="1"/>
  <c r="J106" i="30" s="1"/>
  <c r="C153" i="30"/>
  <c r="U153" i="30" s="1"/>
  <c r="I72" i="26" s="1"/>
  <c r="C123" i="30"/>
  <c r="J189" i="30"/>
  <c r="J190" i="30" s="1"/>
  <c r="J191" i="30" s="1"/>
  <c r="E183" i="30"/>
  <c r="E184" i="30" s="1"/>
  <c r="E185" i="30" s="1"/>
  <c r="E186" i="30" s="1"/>
  <c r="E187" i="30" s="1"/>
  <c r="E188" i="30" s="1"/>
  <c r="E189" i="30" s="1"/>
  <c r="E190" i="30" s="1"/>
  <c r="E191" i="30" s="1"/>
  <c r="E192" i="30" s="1"/>
  <c r="K108" i="30"/>
  <c r="G185" i="30"/>
  <c r="G186" i="30" s="1"/>
  <c r="F44" i="30"/>
  <c r="F45" i="30" s="1"/>
  <c r="E71" i="30"/>
  <c r="E72" i="30" s="1"/>
  <c r="E73" i="30" s="1"/>
  <c r="I100" i="30"/>
  <c r="I101" i="30" s="1"/>
  <c r="E42" i="30"/>
  <c r="E43" i="30" s="1"/>
  <c r="I31" i="30"/>
  <c r="I19" i="26"/>
  <c r="I32" i="26"/>
  <c r="I36" i="26"/>
  <c r="J22" i="26"/>
  <c r="I20" i="26"/>
  <c r="I110" i="26"/>
  <c r="I129" i="26" s="1"/>
  <c r="I167" i="26" s="1"/>
  <c r="H45" i="30"/>
  <c r="C64" i="30"/>
  <c r="M51" i="30"/>
  <c r="G43" i="30"/>
  <c r="I71" i="30"/>
  <c r="F70" i="30"/>
  <c r="M191" i="30"/>
  <c r="M192" i="30" s="1"/>
  <c r="D182" i="30"/>
  <c r="E157" i="30"/>
  <c r="E158" i="30" s="1"/>
  <c r="E159" i="30" s="1"/>
  <c r="H69" i="30"/>
  <c r="H70" i="30" s="1"/>
  <c r="H71" i="30" s="1"/>
  <c r="H159" i="30"/>
  <c r="H160" i="30" s="1"/>
  <c r="U180" i="30"/>
  <c r="I76" i="26" s="1"/>
  <c r="U121" i="30"/>
  <c r="D122" i="30"/>
  <c r="D92" i="26"/>
  <c r="D148" i="26"/>
  <c r="E172" i="26"/>
  <c r="D88" i="26"/>
  <c r="F98" i="30"/>
  <c r="G130" i="30"/>
  <c r="U63" i="30"/>
  <c r="F36" i="26" s="1"/>
  <c r="D41" i="30"/>
  <c r="E89" i="26"/>
  <c r="H88" i="30"/>
  <c r="H58" i="30"/>
  <c r="B38" i="30"/>
  <c r="H145" i="30"/>
  <c r="H115" i="30"/>
  <c r="H172" i="30"/>
  <c r="K133" i="30"/>
  <c r="K134" i="30" s="1"/>
  <c r="G157" i="30"/>
  <c r="E98" i="30"/>
  <c r="L134" i="30"/>
  <c r="L135" i="30" s="1"/>
  <c r="J50" i="30"/>
  <c r="J51" i="30" s="1"/>
  <c r="L107" i="30"/>
  <c r="L108" i="30" s="1"/>
  <c r="F181" i="30"/>
  <c r="F182" i="30" s="1"/>
  <c r="C94" i="30"/>
  <c r="G69" i="30"/>
  <c r="G70" i="30" s="1"/>
  <c r="J131" i="30"/>
  <c r="J132" i="30" s="1"/>
  <c r="C147" i="26"/>
  <c r="C98" i="26"/>
  <c r="D65" i="30"/>
  <c r="B64" i="30"/>
  <c r="B94" i="30"/>
  <c r="B121" i="30" s="1"/>
  <c r="B151" i="30" s="1"/>
  <c r="B178" i="30" s="1"/>
  <c r="H184" i="30"/>
  <c r="N190" i="30"/>
  <c r="N191" i="30" s="1"/>
  <c r="J74" i="30"/>
  <c r="J75" i="30" s="1"/>
  <c r="J76" i="30" s="1"/>
  <c r="J77" i="30" s="1"/>
  <c r="K159" i="30"/>
  <c r="K160" i="30" s="1"/>
  <c r="H89" i="26"/>
  <c r="B120" i="30"/>
  <c r="F56" i="26" s="1"/>
  <c r="U37" i="30"/>
  <c r="D100" i="30"/>
  <c r="D101" i="30" s="1"/>
  <c r="D102" i="30" s="1"/>
  <c r="D103" i="30" s="1"/>
  <c r="C146" i="26"/>
  <c r="C144" i="26"/>
  <c r="C38" i="30"/>
  <c r="F124" i="30"/>
  <c r="K48" i="30"/>
  <c r="K49" i="30" s="1"/>
  <c r="K50" i="30" s="1"/>
  <c r="K51" i="30" s="1"/>
  <c r="K191" i="30"/>
  <c r="K192" i="30" s="1"/>
  <c r="E116" i="26"/>
  <c r="D156" i="30"/>
  <c r="D157" i="30" s="1"/>
  <c r="D158" i="30" s="1"/>
  <c r="E127" i="30"/>
  <c r="E128" i="30" s="1"/>
  <c r="U93" i="30"/>
  <c r="F52" i="26" s="1"/>
  <c r="L189" i="30"/>
  <c r="E56" i="26"/>
  <c r="I162" i="30"/>
  <c r="I163" i="30" s="1"/>
  <c r="I164" i="30" s="1"/>
  <c r="K92" i="33" l="1"/>
  <c r="K148" i="33"/>
  <c r="K88" i="33"/>
  <c r="K144" i="33" s="1"/>
  <c r="K145" i="33"/>
  <c r="L172" i="33"/>
  <c r="L85" i="33"/>
  <c r="L87" i="33"/>
  <c r="H105" i="33"/>
  <c r="M110" i="33"/>
  <c r="M129" i="33" s="1"/>
  <c r="M167" i="33" s="1"/>
  <c r="M56" i="33"/>
  <c r="M52" i="33"/>
  <c r="N22" i="33"/>
  <c r="M72" i="33"/>
  <c r="M36" i="33"/>
  <c r="M20" i="33"/>
  <c r="M76" i="33"/>
  <c r="M21" i="33"/>
  <c r="M19" i="33"/>
  <c r="M32" i="33"/>
  <c r="L116" i="33"/>
  <c r="L90" i="33"/>
  <c r="J146" i="33"/>
  <c r="I139" i="33"/>
  <c r="I104" i="33"/>
  <c r="L86" i="33"/>
  <c r="L173" i="33"/>
  <c r="L118" i="33"/>
  <c r="L89" i="33"/>
  <c r="J147" i="33"/>
  <c r="J98" i="33"/>
  <c r="J103" i="33" s="1"/>
  <c r="C154" i="30"/>
  <c r="C155" i="30" s="1"/>
  <c r="U155" i="30" s="1"/>
  <c r="J163" i="30"/>
  <c r="J164" i="30" s="1"/>
  <c r="J165" i="30" s="1"/>
  <c r="H104" i="30"/>
  <c r="H105" i="30" s="1"/>
  <c r="H106" i="30" s="1"/>
  <c r="H107" i="30" s="1"/>
  <c r="H108" i="30" s="1"/>
  <c r="C184" i="30"/>
  <c r="I49" i="30"/>
  <c r="I50" i="30" s="1"/>
  <c r="I51" i="30" s="1"/>
  <c r="K135" i="30"/>
  <c r="F183" i="30"/>
  <c r="F184" i="30" s="1"/>
  <c r="N192" i="30"/>
  <c r="C124" i="30"/>
  <c r="L162" i="30"/>
  <c r="L163" i="30" s="1"/>
  <c r="L164" i="30" s="1"/>
  <c r="E74" i="30"/>
  <c r="J192" i="30"/>
  <c r="H161" i="30"/>
  <c r="H162" i="30" s="1"/>
  <c r="E44" i="30"/>
  <c r="E45" i="30" s="1"/>
  <c r="E46" i="30" s="1"/>
  <c r="F46" i="30"/>
  <c r="F47" i="30" s="1"/>
  <c r="J133" i="30"/>
  <c r="H72" i="30"/>
  <c r="H73" i="30" s="1"/>
  <c r="H74" i="30" s="1"/>
  <c r="G105" i="30"/>
  <c r="G106" i="30" s="1"/>
  <c r="G107" i="30" s="1"/>
  <c r="G108" i="30" s="1"/>
  <c r="I102" i="30"/>
  <c r="I103" i="30" s="1"/>
  <c r="F116" i="26"/>
  <c r="F90" i="26"/>
  <c r="F85" i="26"/>
  <c r="F87" i="26"/>
  <c r="F172" i="26"/>
  <c r="B65" i="30"/>
  <c r="B95" i="30"/>
  <c r="B122" i="30" s="1"/>
  <c r="B152" i="30" s="1"/>
  <c r="B179" i="30" s="1"/>
  <c r="U94" i="30"/>
  <c r="G52" i="26" s="1"/>
  <c r="G158" i="30"/>
  <c r="G159" i="30" s="1"/>
  <c r="C95" i="30"/>
  <c r="E86" i="26"/>
  <c r="D42" i="30"/>
  <c r="D43" i="30" s="1"/>
  <c r="D44" i="30" s="1"/>
  <c r="D144" i="26"/>
  <c r="D146" i="26"/>
  <c r="I88" i="30"/>
  <c r="I58" i="30"/>
  <c r="B39" i="30"/>
  <c r="I115" i="30"/>
  <c r="I145" i="30"/>
  <c r="I172" i="30"/>
  <c r="L190" i="30"/>
  <c r="L191" i="30" s="1"/>
  <c r="L192" i="30" s="1"/>
  <c r="H185" i="30"/>
  <c r="H186" i="30" s="1"/>
  <c r="H187" i="30" s="1"/>
  <c r="E87" i="26"/>
  <c r="D147" i="26"/>
  <c r="D98" i="26"/>
  <c r="D103" i="26" s="1"/>
  <c r="G44" i="30"/>
  <c r="I89" i="26"/>
  <c r="I72" i="30"/>
  <c r="G71" i="30"/>
  <c r="G72" i="30" s="1"/>
  <c r="G187" i="30"/>
  <c r="G188" i="30" s="1"/>
  <c r="G189" i="30" s="1"/>
  <c r="G190" i="30" s="1"/>
  <c r="G191" i="30" s="1"/>
  <c r="G192" i="30" s="1"/>
  <c r="U38" i="30"/>
  <c r="C39" i="30"/>
  <c r="C40" i="30" s="1"/>
  <c r="U40" i="30" s="1"/>
  <c r="B150" i="30"/>
  <c r="B177" i="30" s="1"/>
  <c r="F99" i="30"/>
  <c r="F100" i="30" s="1"/>
  <c r="F101" i="30" s="1"/>
  <c r="F102" i="30" s="1"/>
  <c r="F103" i="30" s="1"/>
  <c r="F104" i="30" s="1"/>
  <c r="F105" i="30" s="1"/>
  <c r="U64" i="30"/>
  <c r="G56" i="26" s="1"/>
  <c r="C65" i="30"/>
  <c r="C185" i="30"/>
  <c r="E129" i="30"/>
  <c r="E130" i="30" s="1"/>
  <c r="E131" i="30" s="1"/>
  <c r="E132" i="30" s="1"/>
  <c r="E133" i="30" s="1"/>
  <c r="E134" i="30" s="1"/>
  <c r="E160" i="30"/>
  <c r="E161" i="30" s="1"/>
  <c r="E162" i="30" s="1"/>
  <c r="E163" i="30" s="1"/>
  <c r="E164" i="30" s="1"/>
  <c r="E165" i="30" s="1"/>
  <c r="U181" i="30"/>
  <c r="J78" i="30"/>
  <c r="G131" i="30"/>
  <c r="C103" i="26"/>
  <c r="D183" i="30"/>
  <c r="U183" i="30" s="1"/>
  <c r="E173" i="26"/>
  <c r="U122" i="30"/>
  <c r="D123" i="30"/>
  <c r="F162" i="30"/>
  <c r="F163" i="30" s="1"/>
  <c r="F164" i="30" s="1"/>
  <c r="F165" i="30" s="1"/>
  <c r="J107" i="30"/>
  <c r="J108" i="30" s="1"/>
  <c r="F71" i="30"/>
  <c r="U182" i="30"/>
  <c r="F86" i="26"/>
  <c r="F89" i="26"/>
  <c r="F118" i="26"/>
  <c r="F173" i="26"/>
  <c r="E90" i="26"/>
  <c r="E88" i="26" s="1"/>
  <c r="E145" i="26" s="1"/>
  <c r="K161" i="30"/>
  <c r="D159" i="30"/>
  <c r="D160" i="30" s="1"/>
  <c r="D161" i="30" s="1"/>
  <c r="D162" i="30" s="1"/>
  <c r="D163" i="30" s="1"/>
  <c r="D164" i="30" s="1"/>
  <c r="D165" i="30" s="1"/>
  <c r="U154" i="30"/>
  <c r="C156" i="30"/>
  <c r="E118" i="26"/>
  <c r="H46" i="30"/>
  <c r="H47" i="30" s="1"/>
  <c r="H48" i="30" s="1"/>
  <c r="H49" i="30" s="1"/>
  <c r="H50" i="30" s="1"/>
  <c r="H51" i="30" s="1"/>
  <c r="F125" i="30"/>
  <c r="D104" i="30"/>
  <c r="D105" i="30" s="1"/>
  <c r="D106" i="30" s="1"/>
  <c r="D107" i="30" s="1"/>
  <c r="D108" i="30" s="1"/>
  <c r="D66" i="30"/>
  <c r="I165" i="30"/>
  <c r="E99" i="30"/>
  <c r="D145" i="26"/>
  <c r="J31" i="30"/>
  <c r="J21" i="26"/>
  <c r="J36" i="26"/>
  <c r="K22" i="26"/>
  <c r="J19" i="26"/>
  <c r="J32" i="26"/>
  <c r="J20" i="26"/>
  <c r="J110" i="26"/>
  <c r="J129" i="26" s="1"/>
  <c r="J167" i="26" s="1"/>
  <c r="L88" i="33" l="1"/>
  <c r="L144" i="33" s="1"/>
  <c r="M118" i="33"/>
  <c r="M89" i="33"/>
  <c r="M173" i="33"/>
  <c r="M86" i="33"/>
  <c r="L92" i="33"/>
  <c r="L148" i="33"/>
  <c r="K146" i="33"/>
  <c r="L146" i="33"/>
  <c r="N32" i="33"/>
  <c r="N76" i="33"/>
  <c r="N36" i="33"/>
  <c r="N110" i="33"/>
  <c r="N129" i="33" s="1"/>
  <c r="N167" i="33" s="1"/>
  <c r="N56" i="33"/>
  <c r="N52" i="33"/>
  <c r="O22" i="33"/>
  <c r="N72" i="33"/>
  <c r="N21" i="33"/>
  <c r="N19" i="33"/>
  <c r="N20" i="33"/>
  <c r="J104" i="33"/>
  <c r="J139" i="33"/>
  <c r="M85" i="33"/>
  <c r="M172" i="33"/>
  <c r="M87" i="33"/>
  <c r="M90" i="33"/>
  <c r="M116" i="33"/>
  <c r="K147" i="33"/>
  <c r="K98" i="33"/>
  <c r="K103" i="33" s="1"/>
  <c r="I105" i="33"/>
  <c r="F185" i="30"/>
  <c r="H75" i="30"/>
  <c r="H76" i="30" s="1"/>
  <c r="H77" i="30" s="1"/>
  <c r="H78" i="30" s="1"/>
  <c r="H163" i="30"/>
  <c r="H164" i="30" s="1"/>
  <c r="H165" i="30" s="1"/>
  <c r="E75" i="30"/>
  <c r="E76" i="30" s="1"/>
  <c r="G160" i="30"/>
  <c r="G161" i="30" s="1"/>
  <c r="C125" i="30"/>
  <c r="E135" i="30"/>
  <c r="K162" i="30"/>
  <c r="K163" i="30" s="1"/>
  <c r="K164" i="30" s="1"/>
  <c r="K165" i="30" s="1"/>
  <c r="F186" i="30"/>
  <c r="F187" i="30" s="1"/>
  <c r="G73" i="30"/>
  <c r="G74" i="30" s="1"/>
  <c r="G75" i="30" s="1"/>
  <c r="G76" i="30" s="1"/>
  <c r="G77" i="30" s="1"/>
  <c r="G78" i="30" s="1"/>
  <c r="J134" i="30"/>
  <c r="J135" i="30" s="1"/>
  <c r="F48" i="30"/>
  <c r="F49" i="30" s="1"/>
  <c r="F50" i="30" s="1"/>
  <c r="F51" i="30" s="1"/>
  <c r="L165" i="30"/>
  <c r="G90" i="26"/>
  <c r="G116" i="26"/>
  <c r="G87" i="26"/>
  <c r="G172" i="26"/>
  <c r="G85" i="26"/>
  <c r="D45" i="30"/>
  <c r="D46" i="30" s="1"/>
  <c r="K31" i="30"/>
  <c r="K110" i="26"/>
  <c r="K129" i="26" s="1"/>
  <c r="K167" i="26" s="1"/>
  <c r="K19" i="26"/>
  <c r="L22" i="26"/>
  <c r="K21" i="26"/>
  <c r="K32" i="26"/>
  <c r="K36" i="26"/>
  <c r="K20" i="26"/>
  <c r="G86" i="26"/>
  <c r="G118" i="26"/>
  <c r="G173" i="26"/>
  <c r="E92" i="26"/>
  <c r="E148" i="26"/>
  <c r="U95" i="30"/>
  <c r="H52" i="26" s="1"/>
  <c r="C96" i="30"/>
  <c r="I104" i="30"/>
  <c r="I105" i="30" s="1"/>
  <c r="I106" i="30" s="1"/>
  <c r="I107" i="30" s="1"/>
  <c r="I108" i="30" s="1"/>
  <c r="C186" i="30"/>
  <c r="E100" i="30"/>
  <c r="E101" i="30" s="1"/>
  <c r="E102" i="30" s="1"/>
  <c r="E103" i="30" s="1"/>
  <c r="E104" i="30" s="1"/>
  <c r="E105" i="30" s="1"/>
  <c r="E106" i="30" s="1"/>
  <c r="E107" i="30" s="1"/>
  <c r="E108" i="30" s="1"/>
  <c r="U65" i="30"/>
  <c r="H56" i="26" s="1"/>
  <c r="C66" i="30"/>
  <c r="U66" i="30" s="1"/>
  <c r="J89" i="26"/>
  <c r="E47" i="30"/>
  <c r="F126" i="30"/>
  <c r="U123" i="30"/>
  <c r="D124" i="30"/>
  <c r="G132" i="30"/>
  <c r="G133" i="30" s="1"/>
  <c r="U39" i="30"/>
  <c r="C41" i="30"/>
  <c r="H188" i="30"/>
  <c r="H189" i="30" s="1"/>
  <c r="H190" i="30" s="1"/>
  <c r="H191" i="30" s="1"/>
  <c r="H192" i="30" s="1"/>
  <c r="D104" i="26"/>
  <c r="D139" i="26"/>
  <c r="F92" i="26"/>
  <c r="F148" i="26"/>
  <c r="F72" i="30"/>
  <c r="F73" i="30" s="1"/>
  <c r="F74" i="30" s="1"/>
  <c r="C104" i="26"/>
  <c r="C139" i="26"/>
  <c r="F106" i="30"/>
  <c r="F107" i="30" s="1"/>
  <c r="F88" i="26"/>
  <c r="F144" i="26" s="1"/>
  <c r="J58" i="30"/>
  <c r="J115" i="30"/>
  <c r="B40" i="30"/>
  <c r="J88" i="30"/>
  <c r="J145" i="30"/>
  <c r="J172" i="30"/>
  <c r="E144" i="26"/>
  <c r="U156" i="30"/>
  <c r="C157" i="30"/>
  <c r="E146" i="26"/>
  <c r="G45" i="30"/>
  <c r="B66" i="30"/>
  <c r="B96" i="30"/>
  <c r="D184" i="30"/>
  <c r="U184" i="30" s="1"/>
  <c r="I73" i="30"/>
  <c r="I74" i="30" s="1"/>
  <c r="I75" i="30" s="1"/>
  <c r="I76" i="30" s="1"/>
  <c r="I77" i="30" s="1"/>
  <c r="I78" i="30" s="1"/>
  <c r="D67" i="30"/>
  <c r="L147" i="33" l="1"/>
  <c r="L98" i="33"/>
  <c r="L103" i="33" s="1"/>
  <c r="J105" i="33"/>
  <c r="M146" i="33"/>
  <c r="N86" i="33"/>
  <c r="N173" i="33"/>
  <c r="N118" i="33"/>
  <c r="N89" i="33"/>
  <c r="M145" i="33"/>
  <c r="M88" i="33"/>
  <c r="M144" i="33" s="1"/>
  <c r="N87" i="33"/>
  <c r="N172" i="33"/>
  <c r="N85" i="33"/>
  <c r="M92" i="33"/>
  <c r="M148" i="33"/>
  <c r="O21" i="33"/>
  <c r="O20" i="33"/>
  <c r="O19" i="33"/>
  <c r="O72" i="33"/>
  <c r="O76" i="33"/>
  <c r="O32" i="33"/>
  <c r="O110" i="33"/>
  <c r="O129" i="33" s="1"/>
  <c r="O167" i="33" s="1"/>
  <c r="O56" i="33"/>
  <c r="P22" i="33"/>
  <c r="O52" i="33"/>
  <c r="O36" i="33"/>
  <c r="L145" i="33"/>
  <c r="K139" i="33"/>
  <c r="K104" i="33"/>
  <c r="K105" i="33" s="1"/>
  <c r="N116" i="33"/>
  <c r="N90" i="33"/>
  <c r="F145" i="26"/>
  <c r="E77" i="30"/>
  <c r="E78" i="30" s="1"/>
  <c r="G162" i="30"/>
  <c r="G163" i="30" s="1"/>
  <c r="G164" i="30" s="1"/>
  <c r="G165" i="30" s="1"/>
  <c r="F188" i="30"/>
  <c r="C126" i="30"/>
  <c r="G134" i="30"/>
  <c r="G135" i="30" s="1"/>
  <c r="F75" i="30"/>
  <c r="F76" i="30" s="1"/>
  <c r="F108" i="30"/>
  <c r="C67" i="30"/>
  <c r="U67" i="30" s="1"/>
  <c r="D47" i="30"/>
  <c r="D48" i="30" s="1"/>
  <c r="D49" i="30" s="1"/>
  <c r="D50" i="30" s="1"/>
  <c r="F146" i="26"/>
  <c r="B67" i="30"/>
  <c r="B97" i="30"/>
  <c r="B124" i="30" s="1"/>
  <c r="B154" i="30" s="1"/>
  <c r="B181" i="30" s="1"/>
  <c r="C187" i="30"/>
  <c r="L31" i="30"/>
  <c r="L20" i="26"/>
  <c r="L110" i="26"/>
  <c r="L129" i="26" s="1"/>
  <c r="L167" i="26" s="1"/>
  <c r="L19" i="26"/>
  <c r="L32" i="26"/>
  <c r="L21" i="26"/>
  <c r="M22" i="26"/>
  <c r="L36" i="26"/>
  <c r="F147" i="26"/>
  <c r="F98" i="26"/>
  <c r="F103" i="26" s="1"/>
  <c r="H118" i="26"/>
  <c r="H86" i="26"/>
  <c r="H173" i="26"/>
  <c r="C97" i="30"/>
  <c r="U124" i="30"/>
  <c r="B123" i="30"/>
  <c r="U157" i="30"/>
  <c r="C158" i="30"/>
  <c r="H116" i="26"/>
  <c r="H90" i="26"/>
  <c r="H87" i="26"/>
  <c r="H85" i="26"/>
  <c r="H172" i="26"/>
  <c r="B41" i="30"/>
  <c r="K88" i="30"/>
  <c r="K145" i="30"/>
  <c r="K115" i="30"/>
  <c r="K58" i="30"/>
  <c r="K172" i="30"/>
  <c r="D185" i="30"/>
  <c r="F127" i="30"/>
  <c r="F128" i="30" s="1"/>
  <c r="F129" i="30" s="1"/>
  <c r="F130" i="30" s="1"/>
  <c r="F131" i="30" s="1"/>
  <c r="F132" i="30" s="1"/>
  <c r="F133" i="30" s="1"/>
  <c r="F134" i="30" s="1"/>
  <c r="F135" i="30" s="1"/>
  <c r="K89" i="26"/>
  <c r="G92" i="26"/>
  <c r="G148" i="26"/>
  <c r="U96" i="30"/>
  <c r="I52" i="26" s="1"/>
  <c r="G46" i="30"/>
  <c r="G47" i="30" s="1"/>
  <c r="G48" i="30" s="1"/>
  <c r="G49" i="30" s="1"/>
  <c r="G50" i="30" s="1"/>
  <c r="G51" i="30" s="1"/>
  <c r="E48" i="30"/>
  <c r="E49" i="30" s="1"/>
  <c r="E50" i="30" s="1"/>
  <c r="E51" i="30" s="1"/>
  <c r="U41" i="30"/>
  <c r="C42" i="30"/>
  <c r="U42" i="30" s="1"/>
  <c r="D105" i="26"/>
  <c r="C105" i="26"/>
  <c r="D68" i="30"/>
  <c r="D125" i="30"/>
  <c r="U125" i="30" s="1"/>
  <c r="E98" i="26"/>
  <c r="E147" i="26"/>
  <c r="G88" i="26"/>
  <c r="G146" i="26" s="1"/>
  <c r="P76" i="33" l="1"/>
  <c r="P72" i="33"/>
  <c r="P56" i="33"/>
  <c r="P110" i="33"/>
  <c r="P129" i="33" s="1"/>
  <c r="P167" i="33" s="1"/>
  <c r="P36" i="33"/>
  <c r="P20" i="33"/>
  <c r="P21" i="33"/>
  <c r="P19" i="33"/>
  <c r="P52" i="33"/>
  <c r="Q22" i="33"/>
  <c r="P32" i="33"/>
  <c r="N88" i="33"/>
  <c r="N144" i="33" s="1"/>
  <c r="N145" i="33"/>
  <c r="O85" i="33"/>
  <c r="O87" i="33"/>
  <c r="O172" i="33"/>
  <c r="M98" i="33"/>
  <c r="M103" i="33" s="1"/>
  <c r="M147" i="33"/>
  <c r="N92" i="33"/>
  <c r="N148" i="33"/>
  <c r="L104" i="33"/>
  <c r="L105" i="33" s="1"/>
  <c r="L139" i="33"/>
  <c r="O173" i="33"/>
  <c r="O86" i="33"/>
  <c r="O89" i="33"/>
  <c r="O118" i="33"/>
  <c r="O116" i="33"/>
  <c r="O90" i="33"/>
  <c r="C127" i="30"/>
  <c r="C128" i="30" s="1"/>
  <c r="F77" i="30"/>
  <c r="F78" i="30" s="1"/>
  <c r="C68" i="30"/>
  <c r="C69" i="30" s="1"/>
  <c r="F189" i="30"/>
  <c r="D126" i="30"/>
  <c r="D127" i="30" s="1"/>
  <c r="D51" i="30"/>
  <c r="I116" i="26"/>
  <c r="I85" i="26"/>
  <c r="I172" i="26"/>
  <c r="F104" i="26"/>
  <c r="F139" i="26"/>
  <c r="E103" i="26"/>
  <c r="C43" i="30"/>
  <c r="D186" i="30"/>
  <c r="U185" i="30"/>
  <c r="U158" i="30"/>
  <c r="H92" i="26"/>
  <c r="H148" i="26"/>
  <c r="C159" i="30"/>
  <c r="C188" i="30"/>
  <c r="G144" i="26"/>
  <c r="G145" i="26"/>
  <c r="H88" i="26"/>
  <c r="H146" i="26" s="1"/>
  <c r="U97" i="30"/>
  <c r="L89" i="26"/>
  <c r="M31" i="30"/>
  <c r="M19" i="26"/>
  <c r="M21" i="26"/>
  <c r="M36" i="26"/>
  <c r="M110" i="26"/>
  <c r="M129" i="26" s="1"/>
  <c r="M167" i="26" s="1"/>
  <c r="N22" i="26"/>
  <c r="M32" i="26"/>
  <c r="M20" i="26"/>
  <c r="D69" i="30"/>
  <c r="D70" i="30" s="1"/>
  <c r="C98" i="30"/>
  <c r="G147" i="26"/>
  <c r="G98" i="26"/>
  <c r="G103" i="26" s="1"/>
  <c r="B98" i="30"/>
  <c r="B68" i="30"/>
  <c r="B153" i="30"/>
  <c r="J56" i="26"/>
  <c r="I56" i="26"/>
  <c r="B42" i="30"/>
  <c r="L88" i="30"/>
  <c r="L145" i="30"/>
  <c r="L115" i="30"/>
  <c r="L58" i="30"/>
  <c r="L172" i="30"/>
  <c r="O92" i="33" l="1"/>
  <c r="O148" i="33"/>
  <c r="P173" i="33"/>
  <c r="P118" i="33"/>
  <c r="P89" i="33"/>
  <c r="P86" i="33"/>
  <c r="N98" i="33"/>
  <c r="N103" i="33" s="1"/>
  <c r="N147" i="33"/>
  <c r="P172" i="33"/>
  <c r="P85" i="33"/>
  <c r="P87" i="33"/>
  <c r="Q52" i="33"/>
  <c r="R22" i="33"/>
  <c r="Q110" i="33"/>
  <c r="Q129" i="33" s="1"/>
  <c r="Q167" i="33" s="1"/>
  <c r="Q56" i="33"/>
  <c r="Q76" i="33"/>
  <c r="Q72" i="33"/>
  <c r="Q36" i="33"/>
  <c r="Q20" i="33"/>
  <c r="Q21" i="33"/>
  <c r="Q19" i="33"/>
  <c r="Q32" i="33"/>
  <c r="O145" i="33"/>
  <c r="O88" i="33"/>
  <c r="O144" i="33" s="1"/>
  <c r="P116" i="33"/>
  <c r="P90" i="33"/>
  <c r="M139" i="33"/>
  <c r="M104" i="33"/>
  <c r="M105" i="33" s="1"/>
  <c r="N146" i="33"/>
  <c r="J52" i="26"/>
  <c r="J72" i="26"/>
  <c r="U68" i="30"/>
  <c r="U126" i="30"/>
  <c r="F190" i="30"/>
  <c r="F191" i="30" s="1"/>
  <c r="F192" i="30" s="1"/>
  <c r="C129" i="30"/>
  <c r="C130" i="30" s="1"/>
  <c r="C131" i="30" s="1"/>
  <c r="C132" i="30" s="1"/>
  <c r="D71" i="30"/>
  <c r="D72" i="30" s="1"/>
  <c r="D73" i="30" s="1"/>
  <c r="D74" i="30" s="1"/>
  <c r="D75" i="30" s="1"/>
  <c r="D76" i="30" s="1"/>
  <c r="D77" i="30" s="1"/>
  <c r="D78" i="30" s="1"/>
  <c r="G104" i="26"/>
  <c r="G139" i="26"/>
  <c r="D187" i="30"/>
  <c r="U186" i="30"/>
  <c r="I173" i="26"/>
  <c r="I86" i="26"/>
  <c r="I118" i="26"/>
  <c r="N31" i="30"/>
  <c r="N32" i="26"/>
  <c r="O22" i="26"/>
  <c r="N20" i="26"/>
  <c r="N21" i="26"/>
  <c r="N36" i="26"/>
  <c r="N110" i="26"/>
  <c r="N129" i="26" s="1"/>
  <c r="N167" i="26" s="1"/>
  <c r="N19" i="26"/>
  <c r="M58" i="30"/>
  <c r="M88" i="30"/>
  <c r="M145" i="30"/>
  <c r="M115" i="30"/>
  <c r="B43" i="30"/>
  <c r="M172" i="30"/>
  <c r="H147" i="26"/>
  <c r="H98" i="26"/>
  <c r="H103" i="26" s="1"/>
  <c r="E104" i="26"/>
  <c r="E139" i="26"/>
  <c r="D128" i="30"/>
  <c r="U127" i="30"/>
  <c r="J118" i="26"/>
  <c r="J173" i="26"/>
  <c r="U98" i="30"/>
  <c r="C99" i="30"/>
  <c r="I90" i="26"/>
  <c r="U159" i="30"/>
  <c r="C160" i="30"/>
  <c r="I87" i="26"/>
  <c r="B180" i="30"/>
  <c r="J76" i="26" s="1"/>
  <c r="J86" i="26" s="1"/>
  <c r="J90" i="26"/>
  <c r="J116" i="26"/>
  <c r="J172" i="26"/>
  <c r="U43" i="30"/>
  <c r="C44" i="30"/>
  <c r="U69" i="30"/>
  <c r="C70" i="30"/>
  <c r="C189" i="30"/>
  <c r="M89" i="26"/>
  <c r="B125" i="30"/>
  <c r="B99" i="30"/>
  <c r="B126" i="30" s="1"/>
  <c r="B156" i="30" s="1"/>
  <c r="B183" i="30" s="1"/>
  <c r="B69" i="30"/>
  <c r="H144" i="26"/>
  <c r="H145" i="26"/>
  <c r="N139" i="33" l="1"/>
  <c r="N104" i="33"/>
  <c r="N105" i="33" s="1"/>
  <c r="Q85" i="33"/>
  <c r="Q87" i="33"/>
  <c r="Q172" i="33"/>
  <c r="O146" i="33"/>
  <c r="R36" i="33"/>
  <c r="R72" i="33"/>
  <c r="R32" i="33"/>
  <c r="R52" i="33"/>
  <c r="R76" i="33"/>
  <c r="R110" i="33"/>
  <c r="R129" i="33" s="1"/>
  <c r="R167" i="33" s="1"/>
  <c r="R21" i="33"/>
  <c r="R19" i="33"/>
  <c r="S22" i="33"/>
  <c r="R20" i="33"/>
  <c r="R56" i="33"/>
  <c r="Q116" i="33"/>
  <c r="Q90" i="33"/>
  <c r="P88" i="33"/>
  <c r="P144" i="33" s="1"/>
  <c r="P145" i="33"/>
  <c r="P92" i="33"/>
  <c r="P148" i="33"/>
  <c r="P146" i="33"/>
  <c r="Q173" i="33"/>
  <c r="Q118" i="33"/>
  <c r="Q89" i="33"/>
  <c r="Q86" i="33"/>
  <c r="O98" i="33"/>
  <c r="O103" i="33" s="1"/>
  <c r="O147" i="33"/>
  <c r="J87" i="26"/>
  <c r="J85" i="26"/>
  <c r="K52" i="26"/>
  <c r="C133" i="30"/>
  <c r="C134" i="30" s="1"/>
  <c r="C135" i="30" s="1"/>
  <c r="U44" i="30"/>
  <c r="C45" i="30"/>
  <c r="I88" i="26"/>
  <c r="I146" i="26" s="1"/>
  <c r="U128" i="30"/>
  <c r="D129" i="30"/>
  <c r="B70" i="30"/>
  <c r="B100" i="30"/>
  <c r="U70" i="30"/>
  <c r="C71" i="30"/>
  <c r="D188" i="30"/>
  <c r="U187" i="30"/>
  <c r="N89" i="26"/>
  <c r="N88" i="30"/>
  <c r="N58" i="30"/>
  <c r="B44" i="30"/>
  <c r="N172" i="30"/>
  <c r="N145" i="30"/>
  <c r="N115" i="30"/>
  <c r="U99" i="30"/>
  <c r="L52" i="26" s="1"/>
  <c r="C100" i="30"/>
  <c r="U160" i="30"/>
  <c r="C161" i="30"/>
  <c r="J88" i="26"/>
  <c r="J145" i="26" s="1"/>
  <c r="O31" i="30"/>
  <c r="O20" i="26"/>
  <c r="P22" i="26"/>
  <c r="O52" i="26"/>
  <c r="O56" i="26"/>
  <c r="O110" i="26"/>
  <c r="O129" i="26" s="1"/>
  <c r="O167" i="26" s="1"/>
  <c r="O32" i="26"/>
  <c r="O21" i="26"/>
  <c r="O19" i="26"/>
  <c r="O36" i="26"/>
  <c r="G105" i="26"/>
  <c r="E105" i="26"/>
  <c r="F105" i="26"/>
  <c r="B155" i="30"/>
  <c r="K72" i="26" s="1"/>
  <c r="K85" i="26" s="1"/>
  <c r="L56" i="26"/>
  <c r="K56" i="26"/>
  <c r="C190" i="30"/>
  <c r="K116" i="26"/>
  <c r="K172" i="26"/>
  <c r="J92" i="26"/>
  <c r="J148" i="26"/>
  <c r="I92" i="26"/>
  <c r="I148" i="26"/>
  <c r="H139" i="26"/>
  <c r="H104" i="26"/>
  <c r="S21" i="33" l="1"/>
  <c r="S20" i="33"/>
  <c r="S19" i="33"/>
  <c r="S110" i="33"/>
  <c r="S129" i="33" s="1"/>
  <c r="S167" i="33" s="1"/>
  <c r="S56" i="33"/>
  <c r="S76" i="33"/>
  <c r="S36" i="33"/>
  <c r="S72" i="33"/>
  <c r="T22" i="33"/>
  <c r="S32" i="33"/>
  <c r="S52" i="33"/>
  <c r="R86" i="33"/>
  <c r="R173" i="33"/>
  <c r="R118" i="33"/>
  <c r="R89" i="33"/>
  <c r="P147" i="33"/>
  <c r="P98" i="33"/>
  <c r="P103" i="33" s="1"/>
  <c r="O139" i="33"/>
  <c r="O104" i="33"/>
  <c r="O105" i="33" s="1"/>
  <c r="Q92" i="33"/>
  <c r="Q148" i="33"/>
  <c r="Q88" i="33"/>
  <c r="Q144" i="33" s="1"/>
  <c r="R90" i="33"/>
  <c r="R116" i="33"/>
  <c r="R172" i="33"/>
  <c r="R85" i="33"/>
  <c r="R87" i="33"/>
  <c r="K87" i="26"/>
  <c r="K148" i="26" s="1"/>
  <c r="L90" i="26"/>
  <c r="L116" i="26"/>
  <c r="L172" i="26"/>
  <c r="K118" i="26"/>
  <c r="K173" i="26"/>
  <c r="O88" i="30"/>
  <c r="B45" i="30"/>
  <c r="O58" i="30"/>
  <c r="O115" i="30"/>
  <c r="O145" i="30"/>
  <c r="O172" i="30"/>
  <c r="K90" i="26"/>
  <c r="O172" i="26"/>
  <c r="J144" i="26"/>
  <c r="B127" i="30"/>
  <c r="O89" i="26"/>
  <c r="O173" i="26"/>
  <c r="O118" i="26"/>
  <c r="H105" i="26"/>
  <c r="P31" i="30"/>
  <c r="P19" i="26"/>
  <c r="P20" i="26"/>
  <c r="Q22" i="26"/>
  <c r="P52" i="26"/>
  <c r="P110" i="26"/>
  <c r="P129" i="26" s="1"/>
  <c r="P167" i="26" s="1"/>
  <c r="P36" i="26"/>
  <c r="P32" i="26"/>
  <c r="P21" i="26"/>
  <c r="P56" i="26"/>
  <c r="I144" i="26"/>
  <c r="I145" i="26"/>
  <c r="L118" i="26"/>
  <c r="L173" i="26"/>
  <c r="J146" i="26"/>
  <c r="U45" i="30"/>
  <c r="C46" i="30"/>
  <c r="C191" i="30"/>
  <c r="I98" i="26"/>
  <c r="I147" i="26"/>
  <c r="B182" i="30"/>
  <c r="K76" i="26" s="1"/>
  <c r="K86" i="26" s="1"/>
  <c r="L72" i="26"/>
  <c r="L85" i="26" s="1"/>
  <c r="U161" i="30"/>
  <c r="C162" i="30"/>
  <c r="U162" i="30" s="1"/>
  <c r="B101" i="30"/>
  <c r="B71" i="30"/>
  <c r="D189" i="30"/>
  <c r="U188" i="30"/>
  <c r="U129" i="30"/>
  <c r="D130" i="30"/>
  <c r="U100" i="30"/>
  <c r="M52" i="26" s="1"/>
  <c r="C101" i="30"/>
  <c r="J147" i="26"/>
  <c r="J98" i="26"/>
  <c r="J103" i="26" s="1"/>
  <c r="O90" i="26"/>
  <c r="O116" i="26"/>
  <c r="U71" i="30"/>
  <c r="C72" i="30"/>
  <c r="Q145" i="33" l="1"/>
  <c r="R88" i="33"/>
  <c r="R144" i="33" s="1"/>
  <c r="S118" i="33"/>
  <c r="S89" i="33"/>
  <c r="S86" i="33"/>
  <c r="S173" i="33"/>
  <c r="R146" i="33"/>
  <c r="R92" i="33"/>
  <c r="R148" i="33"/>
  <c r="Q147" i="33"/>
  <c r="Q98" i="33"/>
  <c r="Q103" i="33" s="1"/>
  <c r="S116" i="33"/>
  <c r="S90" i="33"/>
  <c r="Q146" i="33"/>
  <c r="S87" i="33"/>
  <c r="S172" i="33"/>
  <c r="S85" i="33"/>
  <c r="P104" i="33"/>
  <c r="P105" i="33" s="1"/>
  <c r="P139" i="33"/>
  <c r="T72" i="33"/>
  <c r="U72" i="33" s="1"/>
  <c r="U85" i="33" s="1"/>
  <c r="T76" i="33"/>
  <c r="U76" i="33" s="1"/>
  <c r="U86" i="33" s="1"/>
  <c r="T52" i="33"/>
  <c r="T110" i="33"/>
  <c r="T129" i="33" s="1"/>
  <c r="T167" i="33" s="1"/>
  <c r="T56" i="33"/>
  <c r="T36" i="33"/>
  <c r="T32" i="33"/>
  <c r="T20" i="33"/>
  <c r="T21" i="33"/>
  <c r="T19" i="33"/>
  <c r="K92" i="26"/>
  <c r="K147" i="26" s="1"/>
  <c r="L88" i="26"/>
  <c r="L145" i="26" s="1"/>
  <c r="M116" i="26"/>
  <c r="M172" i="26"/>
  <c r="C192" i="30"/>
  <c r="B157" i="30"/>
  <c r="M56" i="26"/>
  <c r="P172" i="26"/>
  <c r="B46" i="30"/>
  <c r="P88" i="30"/>
  <c r="P58" i="30"/>
  <c r="P145" i="30"/>
  <c r="P115" i="30"/>
  <c r="P172" i="30"/>
  <c r="B102" i="30"/>
  <c r="B129" i="30" s="1"/>
  <c r="B159" i="30" s="1"/>
  <c r="B186" i="30" s="1"/>
  <c r="B72" i="30"/>
  <c r="P116" i="26"/>
  <c r="P90" i="26"/>
  <c r="D131" i="30"/>
  <c r="U130" i="30"/>
  <c r="P89" i="26"/>
  <c r="P118" i="26"/>
  <c r="P173" i="26"/>
  <c r="J104" i="26"/>
  <c r="J139" i="26"/>
  <c r="B128" i="30"/>
  <c r="B158" i="30" s="1"/>
  <c r="B185" i="30" s="1"/>
  <c r="L76" i="26"/>
  <c r="Q31" i="30"/>
  <c r="Q19" i="26"/>
  <c r="Q52" i="26"/>
  <c r="Q32" i="26"/>
  <c r="Q21" i="26"/>
  <c r="Q36" i="26"/>
  <c r="Q20" i="26"/>
  <c r="R22" i="26"/>
  <c r="Q56" i="26"/>
  <c r="Q110" i="26"/>
  <c r="Q129" i="26" s="1"/>
  <c r="Q167" i="26" s="1"/>
  <c r="K88" i="26"/>
  <c r="K145" i="26" s="1"/>
  <c r="D190" i="30"/>
  <c r="U189" i="30"/>
  <c r="C163" i="30"/>
  <c r="U72" i="30"/>
  <c r="C73" i="30"/>
  <c r="I103" i="26"/>
  <c r="U46" i="30"/>
  <c r="C47" i="30"/>
  <c r="U101" i="30"/>
  <c r="N52" i="26" s="1"/>
  <c r="C102" i="30"/>
  <c r="O88" i="26"/>
  <c r="O146" i="26" s="1"/>
  <c r="S92" i="33" l="1"/>
  <c r="S148" i="33"/>
  <c r="T116" i="33"/>
  <c r="T90" i="33"/>
  <c r="S88" i="33"/>
  <c r="S144" i="33" s="1"/>
  <c r="S145" i="33"/>
  <c r="Q139" i="33"/>
  <c r="Q104" i="33"/>
  <c r="Q105" i="33" s="1"/>
  <c r="T172" i="33"/>
  <c r="T85" i="33"/>
  <c r="T87" i="33"/>
  <c r="R145" i="33"/>
  <c r="T86" i="33"/>
  <c r="T173" i="33"/>
  <c r="T118" i="33"/>
  <c r="T89" i="33"/>
  <c r="R147" i="33"/>
  <c r="R98" i="33"/>
  <c r="R103" i="33" s="1"/>
  <c r="K98" i="26"/>
  <c r="K103" i="26" s="1"/>
  <c r="K104" i="26" s="1"/>
  <c r="L146" i="26"/>
  <c r="O145" i="26"/>
  <c r="K146" i="26"/>
  <c r="N116" i="26"/>
  <c r="U116" i="26" s="1"/>
  <c r="N172" i="26"/>
  <c r="I139" i="26"/>
  <c r="I104" i="26"/>
  <c r="L87" i="26"/>
  <c r="L86" i="26"/>
  <c r="B73" i="30"/>
  <c r="B103" i="30"/>
  <c r="B130" i="30" s="1"/>
  <c r="B160" i="30" s="1"/>
  <c r="B187" i="30" s="1"/>
  <c r="D191" i="30"/>
  <c r="D192" i="30" s="1"/>
  <c r="T193" i="30" s="1"/>
  <c r="U190" i="30"/>
  <c r="U102" i="30"/>
  <c r="O72" i="26" s="1"/>
  <c r="C103" i="30"/>
  <c r="K144" i="26"/>
  <c r="P88" i="26"/>
  <c r="P146" i="26" s="1"/>
  <c r="Q172" i="26"/>
  <c r="U73" i="30"/>
  <c r="C74" i="30"/>
  <c r="U47" i="30"/>
  <c r="C48" i="30"/>
  <c r="Q116" i="26"/>
  <c r="Q90" i="26"/>
  <c r="Q89" i="26"/>
  <c r="Q173" i="26"/>
  <c r="Q118" i="26"/>
  <c r="U131" i="30"/>
  <c r="D132" i="30"/>
  <c r="M173" i="26"/>
  <c r="M118" i="26"/>
  <c r="B184" i="30"/>
  <c r="N72" i="26"/>
  <c r="N85" i="26" s="1"/>
  <c r="M72" i="26"/>
  <c r="U163" i="30"/>
  <c r="C164" i="30"/>
  <c r="R31" i="30"/>
  <c r="R21" i="26"/>
  <c r="R36" i="26"/>
  <c r="S22" i="26"/>
  <c r="R32" i="26"/>
  <c r="R20" i="26"/>
  <c r="R56" i="26"/>
  <c r="R110" i="26"/>
  <c r="R129" i="26" s="1"/>
  <c r="R167" i="26" s="1"/>
  <c r="R52" i="26"/>
  <c r="R19" i="26"/>
  <c r="B47" i="30"/>
  <c r="Q88" i="30"/>
  <c r="Q58" i="30"/>
  <c r="Q145" i="30"/>
  <c r="Q172" i="30"/>
  <c r="Q115" i="30"/>
  <c r="N56" i="26"/>
  <c r="M90" i="26"/>
  <c r="S146" i="33" l="1"/>
  <c r="T92" i="33"/>
  <c r="T148" i="33"/>
  <c r="R104" i="33"/>
  <c r="R105" i="33" s="1"/>
  <c r="R139" i="33"/>
  <c r="T88" i="33"/>
  <c r="T144" i="33" s="1"/>
  <c r="S147" i="33"/>
  <c r="S98" i="33"/>
  <c r="S103" i="33" s="1"/>
  <c r="K139" i="26"/>
  <c r="P145" i="26"/>
  <c r="M88" i="26"/>
  <c r="M145" i="26" s="1"/>
  <c r="M85" i="26"/>
  <c r="R172" i="26"/>
  <c r="U48" i="30"/>
  <c r="C49" i="30"/>
  <c r="D133" i="30"/>
  <c r="U132" i="30"/>
  <c r="B74" i="30"/>
  <c r="B104" i="30"/>
  <c r="B131" i="30" s="1"/>
  <c r="B161" i="30" s="1"/>
  <c r="S31" i="30"/>
  <c r="S110" i="26"/>
  <c r="S129" i="26" s="1"/>
  <c r="S167" i="26" s="1"/>
  <c r="S21" i="26"/>
  <c r="S32" i="26"/>
  <c r="S36" i="26"/>
  <c r="S19" i="26"/>
  <c r="S52" i="26"/>
  <c r="S20" i="26"/>
  <c r="S56" i="26"/>
  <c r="T22" i="26"/>
  <c r="B42" i="29" s="1"/>
  <c r="R90" i="26"/>
  <c r="R116" i="26"/>
  <c r="U74" i="30"/>
  <c r="C75" i="30"/>
  <c r="U191" i="30"/>
  <c r="L148" i="26"/>
  <c r="L92" i="26"/>
  <c r="L144" i="26"/>
  <c r="N173" i="26"/>
  <c r="N118" i="26"/>
  <c r="U118" i="26" s="1"/>
  <c r="R89" i="26"/>
  <c r="R173" i="26"/>
  <c r="R118" i="26"/>
  <c r="O76" i="26"/>
  <c r="O86" i="26" s="1"/>
  <c r="P76" i="26"/>
  <c r="P86" i="26" s="1"/>
  <c r="N76" i="26"/>
  <c r="N87" i="26" s="1"/>
  <c r="M76" i="26"/>
  <c r="M86" i="26" s="1"/>
  <c r="B48" i="30"/>
  <c r="R58" i="30"/>
  <c r="R115" i="30"/>
  <c r="R88" i="30"/>
  <c r="R145" i="30"/>
  <c r="R172" i="30"/>
  <c r="U103" i="30"/>
  <c r="P72" i="26" s="1"/>
  <c r="C104" i="30"/>
  <c r="N90" i="26"/>
  <c r="O85" i="26"/>
  <c r="Q88" i="26"/>
  <c r="Q145" i="26" s="1"/>
  <c r="U164" i="30"/>
  <c r="C165" i="30"/>
  <c r="T166" i="30" s="1"/>
  <c r="J105" i="26"/>
  <c r="I105" i="26"/>
  <c r="K105" i="26"/>
  <c r="T146" i="33" l="1"/>
  <c r="S139" i="33"/>
  <c r="S104" i="33"/>
  <c r="S105" i="33" s="1"/>
  <c r="T147" i="33"/>
  <c r="T98" i="33"/>
  <c r="T103" i="33" s="1"/>
  <c r="T145" i="33"/>
  <c r="M146" i="26"/>
  <c r="Q146" i="26"/>
  <c r="N88" i="26"/>
  <c r="N145" i="26" s="1"/>
  <c r="M87" i="26"/>
  <c r="M144" i="26" s="1"/>
  <c r="R88" i="26"/>
  <c r="R146" i="26" s="1"/>
  <c r="N92" i="26"/>
  <c r="N148" i="26"/>
  <c r="U49" i="30"/>
  <c r="C50" i="30"/>
  <c r="U104" i="30"/>
  <c r="Q72" i="26" s="1"/>
  <c r="C105" i="30"/>
  <c r="B105" i="30"/>
  <c r="B132" i="30" s="1"/>
  <c r="B162" i="30" s="1"/>
  <c r="B75" i="30"/>
  <c r="B49" i="30"/>
  <c r="S145" i="30"/>
  <c r="S115" i="30"/>
  <c r="S88" i="30"/>
  <c r="S58" i="30"/>
  <c r="S172" i="30"/>
  <c r="P85" i="26"/>
  <c r="P87" i="26"/>
  <c r="U75" i="30"/>
  <c r="C76" i="30"/>
  <c r="S90" i="26"/>
  <c r="S116" i="26"/>
  <c r="B188" i="30"/>
  <c r="N86" i="26"/>
  <c r="S118" i="26"/>
  <c r="S173" i="26"/>
  <c r="S89" i="26"/>
  <c r="O87" i="26"/>
  <c r="L147" i="26"/>
  <c r="L98" i="26"/>
  <c r="L103" i="26" s="1"/>
  <c r="S172" i="26"/>
  <c r="T31" i="30"/>
  <c r="T20" i="26"/>
  <c r="T52" i="26"/>
  <c r="T56" i="26"/>
  <c r="U56" i="26" s="1"/>
  <c r="T110" i="26"/>
  <c r="T129" i="26" s="1"/>
  <c r="T167" i="26" s="1"/>
  <c r="T21" i="26"/>
  <c r="T32" i="26"/>
  <c r="T36" i="26"/>
  <c r="T19" i="26"/>
  <c r="D134" i="30"/>
  <c r="U133" i="30"/>
  <c r="T104" i="33" l="1"/>
  <c r="T139" i="33"/>
  <c r="N144" i="26"/>
  <c r="N146" i="26"/>
  <c r="R145" i="26"/>
  <c r="C51" i="30"/>
  <c r="T52" i="30" s="1"/>
  <c r="U50" i="30"/>
  <c r="M148" i="26"/>
  <c r="M92" i="26"/>
  <c r="M147" i="26" s="1"/>
  <c r="S88" i="26"/>
  <c r="S146" i="26" s="1"/>
  <c r="O92" i="26"/>
  <c r="O148" i="26"/>
  <c r="O144" i="26"/>
  <c r="T172" i="26"/>
  <c r="U172" i="26" s="1"/>
  <c r="U32" i="26"/>
  <c r="Q76" i="26"/>
  <c r="Q86" i="26" s="1"/>
  <c r="U105" i="30"/>
  <c r="R72" i="26" s="1"/>
  <c r="C106" i="30"/>
  <c r="T145" i="30"/>
  <c r="T115" i="30"/>
  <c r="T88" i="30"/>
  <c r="B50" i="30"/>
  <c r="T172" i="30"/>
  <c r="T58" i="30"/>
  <c r="Q85" i="26"/>
  <c r="U76" i="30"/>
  <c r="C77" i="30"/>
  <c r="U77" i="30" s="1"/>
  <c r="D135" i="30"/>
  <c r="T136" i="30" s="1"/>
  <c r="U134" i="30"/>
  <c r="T118" i="26"/>
  <c r="T173" i="26"/>
  <c r="U173" i="26" s="1"/>
  <c r="T89" i="26"/>
  <c r="U36" i="26"/>
  <c r="B189" i="30"/>
  <c r="T90" i="26"/>
  <c r="T116" i="26"/>
  <c r="U52" i="26"/>
  <c r="L104" i="26"/>
  <c r="L139" i="26"/>
  <c r="B76" i="30"/>
  <c r="B106" i="30"/>
  <c r="B133" i="30" s="1"/>
  <c r="B163" i="30" s="1"/>
  <c r="B190" i="30" s="1"/>
  <c r="P92" i="26"/>
  <c r="P148" i="26"/>
  <c r="P144" i="26"/>
  <c r="N147" i="26"/>
  <c r="N98" i="26"/>
  <c r="N103" i="26" s="1"/>
  <c r="U104" i="33" l="1"/>
  <c r="T105" i="33"/>
  <c r="M98" i="26"/>
  <c r="M103" i="26" s="1"/>
  <c r="M104" i="26" s="1"/>
  <c r="M105" i="26" s="1"/>
  <c r="S145" i="26"/>
  <c r="U90" i="26"/>
  <c r="S76" i="26"/>
  <c r="S86" i="26" s="1"/>
  <c r="P147" i="26"/>
  <c r="P98" i="26"/>
  <c r="P103" i="26" s="1"/>
  <c r="N104" i="26"/>
  <c r="N139" i="26"/>
  <c r="L105" i="26"/>
  <c r="T88" i="26"/>
  <c r="T145" i="26" s="1"/>
  <c r="U89" i="26"/>
  <c r="Q87" i="26"/>
  <c r="U106" i="30"/>
  <c r="S72" i="26" s="1"/>
  <c r="C107" i="30"/>
  <c r="R85" i="26"/>
  <c r="C78" i="30"/>
  <c r="T79" i="30" s="1"/>
  <c r="O147" i="26"/>
  <c r="O98" i="26"/>
  <c r="O103" i="26" s="1"/>
  <c r="B77" i="30"/>
  <c r="B107" i="30"/>
  <c r="B134" i="30" s="1"/>
  <c r="B164" i="30" s="1"/>
  <c r="B191" i="30" s="1"/>
  <c r="T76" i="26" s="1"/>
  <c r="R76" i="26"/>
  <c r="R86" i="26" s="1"/>
  <c r="U105" i="33" l="1"/>
  <c r="C107" i="33"/>
  <c r="M139" i="26"/>
  <c r="T146" i="26"/>
  <c r="N105" i="26"/>
  <c r="U76" i="26"/>
  <c r="U86" i="26" s="1"/>
  <c r="T86" i="26"/>
  <c r="U88" i="26"/>
  <c r="R87" i="26"/>
  <c r="O104" i="26"/>
  <c r="O105" i="26" s="1"/>
  <c r="O139" i="26"/>
  <c r="U107" i="30"/>
  <c r="T72" i="26" s="1"/>
  <c r="C108" i="30"/>
  <c r="T109" i="30" s="1"/>
  <c r="B33" i="29" s="1"/>
  <c r="Q92" i="26"/>
  <c r="Q148" i="26"/>
  <c r="Q144" i="26"/>
  <c r="P139" i="26"/>
  <c r="P104" i="26"/>
  <c r="S87" i="26"/>
  <c r="S85" i="26"/>
  <c r="U139" i="26" l="1"/>
  <c r="P105" i="26"/>
  <c r="U72" i="26"/>
  <c r="U85" i="26" s="1"/>
  <c r="T87" i="26"/>
  <c r="T85" i="26"/>
  <c r="B41" i="29"/>
  <c r="S148" i="26"/>
  <c r="S92" i="26"/>
  <c r="S144" i="26"/>
  <c r="R92" i="26"/>
  <c r="R148" i="26"/>
  <c r="R144" i="26"/>
  <c r="Q147" i="26"/>
  <c r="Q98" i="26"/>
  <c r="Q103" i="26" s="1"/>
  <c r="R147" i="26" l="1"/>
  <c r="R98" i="26"/>
  <c r="R103" i="26" s="1"/>
  <c r="S98" i="26"/>
  <c r="S103" i="26" s="1"/>
  <c r="S147" i="26"/>
  <c r="Q139" i="26"/>
  <c r="Q104" i="26"/>
  <c r="Q105" i="26" s="1"/>
  <c r="T148" i="26"/>
  <c r="T92" i="26"/>
  <c r="U87" i="26"/>
  <c r="T144" i="26"/>
  <c r="T147" i="26" l="1"/>
  <c r="T98" i="26"/>
  <c r="U92" i="26"/>
  <c r="S104" i="26"/>
  <c r="S139" i="26"/>
  <c r="R104" i="26"/>
  <c r="R105" i="26" s="1"/>
  <c r="R139" i="26"/>
  <c r="S105" i="26" l="1"/>
  <c r="U98" i="26"/>
  <c r="B40" i="29"/>
  <c r="B39" i="29" s="1"/>
  <c r="B35" i="29" s="1"/>
  <c r="T101" i="26" s="1"/>
  <c r="U101" i="26" s="1"/>
  <c r="T103" i="26" l="1"/>
  <c r="T104" i="26" s="1"/>
  <c r="U103" i="26" l="1"/>
  <c r="T139" i="26"/>
  <c r="U104" i="26"/>
  <c r="T105" i="26"/>
  <c r="C107" i="26" l="1"/>
  <c r="U105" i="26"/>
</calcChain>
</file>

<file path=xl/comments1.xml><?xml version="1.0" encoding="utf-8"?>
<comments xmlns="http://schemas.openxmlformats.org/spreadsheetml/2006/main">
  <authors>
    <author>Auteur</author>
  </authors>
  <commentList>
    <comment ref="T103" authorId="0" shapeId="0">
      <text>
        <r>
          <rPr>
            <sz val="11"/>
            <color indexed="81"/>
            <rFont val="Tahoma"/>
            <family val="2"/>
          </rPr>
          <t>Note the formula in this cell is different than in the previous cells, as they include the terminal value. 
If you change the length of the planning period, please make sure the terminal value is added only to the last year.</t>
        </r>
      </text>
    </comment>
  </commentList>
</comments>
</file>

<file path=xl/comments2.xml><?xml version="1.0" encoding="utf-8"?>
<comments xmlns="http://schemas.openxmlformats.org/spreadsheetml/2006/main">
  <authors>
    <author>Auteur</author>
  </authors>
  <commentList>
    <comment ref="T103" authorId="0" shapeId="0">
      <text>
        <r>
          <rPr>
            <sz val="11"/>
            <color indexed="81"/>
            <rFont val="Tahoma"/>
            <family val="2"/>
          </rPr>
          <t>Note the formula in this cell is different than in the previous cells, as they include the terminal value. 
If you change the length of the planning period, please make sure the terminal value is added only to the last year.</t>
        </r>
      </text>
    </comment>
  </commentList>
</comments>
</file>

<file path=xl/sharedStrings.xml><?xml version="1.0" encoding="utf-8"?>
<sst xmlns="http://schemas.openxmlformats.org/spreadsheetml/2006/main" count="565" uniqueCount="238">
  <si>
    <t>years</t>
  </si>
  <si>
    <t>Gross margin</t>
  </si>
  <si>
    <t xml:space="preserve">Total </t>
  </si>
  <si>
    <t>unit</t>
  </si>
  <si>
    <t>SG&amp;A (Selling, general and administrative expenses)</t>
  </si>
  <si>
    <t xml:space="preserve">     → direct</t>
  </si>
  <si>
    <t xml:space="preserve">     → indirect</t>
  </si>
  <si>
    <t>%</t>
  </si>
  <si>
    <t>Company:</t>
  </si>
  <si>
    <t>Project:</t>
  </si>
  <si>
    <t>Date:</t>
  </si>
  <si>
    <r>
      <rPr>
        <sz val="11"/>
        <rFont val="Calibri"/>
        <family val="2"/>
      </rPr>
      <t xml:space="preserve">        → </t>
    </r>
    <r>
      <rPr>
        <sz val="11"/>
        <rFont val="Calibri"/>
        <family val="2"/>
        <scheme val="minor"/>
      </rPr>
      <t>Depreciation of instruments / equipment</t>
    </r>
  </si>
  <si>
    <t>d) Costs of materials / supplies</t>
  </si>
  <si>
    <t>Sales / Revenue</t>
  </si>
  <si>
    <t>Depreciation of equipment</t>
  </si>
  <si>
    <t>Depreciation of buildings</t>
  </si>
  <si>
    <t>Materials</t>
  </si>
  <si>
    <t>Patents</t>
  </si>
  <si>
    <t>Personnel</t>
  </si>
  <si>
    <t>Feasibility studies, permissions</t>
  </si>
  <si>
    <t>Total costs</t>
  </si>
  <si>
    <t>EBIT (earnings before interest and taxes)</t>
  </si>
  <si>
    <t>SG&amp;A (selling, general and administrative expenses)</t>
  </si>
  <si>
    <t>R&amp;D (research and development)</t>
  </si>
  <si>
    <t>WACC (weighted average cost of capital )</t>
  </si>
  <si>
    <t xml:space="preserve">     → Depreciation of buildings</t>
  </si>
  <si>
    <t>CoS (cost of sales)</t>
  </si>
  <si>
    <t>Costs for R&amp;D</t>
  </si>
  <si>
    <t>f) Personnel / administrative costs including overheads</t>
  </si>
  <si>
    <t>e) Costs for patents / intangible assets / contractual research</t>
  </si>
  <si>
    <t>c) Costs of acquisition / construction of buildings</t>
  </si>
  <si>
    <t>Depreciation</t>
  </si>
  <si>
    <r>
      <t xml:space="preserve">Costs for R&amp;D </t>
    </r>
    <r>
      <rPr>
        <b/>
        <sz val="11"/>
        <rFont val="Calibri"/>
        <family val="2"/>
        <scheme val="minor"/>
      </rPr>
      <t>and</t>
    </r>
    <r>
      <rPr>
        <b/>
        <sz val="11"/>
        <color theme="1"/>
        <rFont val="Calibri"/>
        <family val="2"/>
        <scheme val="minor"/>
      </rPr>
      <t xml:space="preserve"> first industrial deployment </t>
    </r>
    <r>
      <rPr>
        <b/>
        <u/>
        <sz val="11"/>
        <color theme="1"/>
        <rFont val="Calibri"/>
        <family val="2"/>
        <scheme val="minor"/>
      </rPr>
      <t>cumulated</t>
    </r>
  </si>
  <si>
    <t>Sum of direct and indirect R&amp;D costs</t>
  </si>
  <si>
    <t>R&amp;D costs for improving already established processes, products and services to increase yield and stability and meet customer-specific demands  [cost of first industrial deployment x indirect R&amp;D %]</t>
  </si>
  <si>
    <t>b) Costs of instruments / equipment</t>
  </si>
  <si>
    <r>
      <rPr>
        <sz val="11"/>
        <rFont val="Calibri"/>
        <family val="2"/>
      </rPr>
      <t xml:space="preserve">     → </t>
    </r>
    <r>
      <rPr>
        <sz val="11"/>
        <rFont val="Calibri"/>
        <family val="2"/>
        <scheme val="minor"/>
      </rPr>
      <t>Depreciation of instruments / equipment</t>
    </r>
  </si>
  <si>
    <t xml:space="preserve">     → Depreciation of instruments / equipment</t>
  </si>
  <si>
    <t>Mio Eur</t>
  </si>
  <si>
    <t>Costs for mass production/commercialization</t>
  </si>
  <si>
    <t>h) Other costs</t>
  </si>
  <si>
    <t>Other Cost</t>
  </si>
  <si>
    <t>FUNDING GAP</t>
  </si>
  <si>
    <t>Sales Volume</t>
  </si>
  <si>
    <t>Unit  Price</t>
  </si>
  <si>
    <t>Taxes</t>
  </si>
  <si>
    <t>Changes in Net Working Capital</t>
  </si>
  <si>
    <t>Terminal Value</t>
  </si>
  <si>
    <t>Sum of Discounted Cash-flows</t>
  </si>
  <si>
    <t>Cash-flows</t>
  </si>
  <si>
    <t>Discounted Cash-flows</t>
  </si>
  <si>
    <t>Input formula</t>
  </si>
  <si>
    <t>Built-in formulas</t>
  </si>
  <si>
    <t>a) Feasibility studies, costs of obtaining the permissions required</t>
  </si>
  <si>
    <t>Costs for first industrial deployment</t>
  </si>
  <si>
    <t>Input data</t>
  </si>
  <si>
    <t>R&amp;D share of cost of sales</t>
  </si>
  <si>
    <t>SG&amp;A share of total costs</t>
  </si>
  <si>
    <t>Unit</t>
  </si>
  <si>
    <t>Eur/Unit</t>
  </si>
  <si>
    <t>Financing of the project</t>
  </si>
  <si>
    <t>Loans</t>
  </si>
  <si>
    <t>Equity</t>
  </si>
  <si>
    <t>Grants</t>
  </si>
  <si>
    <t>Cash inflows (at the time of granting) and outflows (i.e. repayments, including interest) of all the loans contracted with shareholders or third parties for the purpose of the IPCEI project (one line per loan)</t>
  </si>
  <si>
    <t xml:space="preserve">Cash inflows (at the time of granting) and outflows (e.g. dividends) of  the additional equity injected by shareholders for the purpose of the IPCEI project </t>
  </si>
  <si>
    <t>Loans/Credit lines</t>
  </si>
  <si>
    <t>Grants/Other aid instrument</t>
  </si>
  <si>
    <t>Cash inflows related to grants or other aid instruments (one line per aid instrument)</t>
  </si>
  <si>
    <t>Cash balance</t>
  </si>
  <si>
    <t>Funding gap calculation</t>
  </si>
  <si>
    <t>Definitions</t>
  </si>
  <si>
    <t xml:space="preserve">We note that the use of the WACC formula above rules out the possibility to add a “top-up” risk factor to the discount rate to account for the specific characteristics of the project. </t>
  </si>
  <si>
    <t>The Commission expects companies to use their own internal WACC and to justify it.</t>
  </si>
  <si>
    <t>The justification consists in demonstrating that the internal company WACC results from the following formula:</t>
  </si>
  <si>
    <t>In addition, companies must also provide all the parameters in the formula above together with their sources and the methodology to determine them.</t>
  </si>
  <si>
    <t>WACC</t>
  </si>
  <si>
    <t>If companies do not sufficiently justify their own WACC, the Commission services may construct a benchmark WACC based on publicly available data (at sectoral level) and use it to verify the reliability of the WACC provided by the company.</t>
  </si>
  <si>
    <t>Methodology</t>
  </si>
  <si>
    <t>Cost of Equity</t>
  </si>
  <si>
    <t>WACC components</t>
  </si>
  <si>
    <t>WACC calculation</t>
  </si>
  <si>
    <t>E/(D+E)</t>
  </si>
  <si>
    <t>D/(D+E)</t>
  </si>
  <si>
    <t>Result</t>
  </si>
  <si>
    <t>Weighted Average Cost of Capital (WACC)</t>
  </si>
  <si>
    <t>Since the Commission services expect companies to report the cash flows of the project for its whole lifetime (from the start of R&amp;D to the last year of sales), the terminal value can be calculated as the value of long-term assets at the end of the planning period.</t>
  </si>
  <si>
    <t xml:space="preserve">-  Companies may use the residual book value of assets as a proxy. </t>
  </si>
  <si>
    <t>Terminal Value calculation</t>
  </si>
  <si>
    <t>Value</t>
  </si>
  <si>
    <t>Book Value of Assets</t>
  </si>
  <si>
    <t>Gordon Growth Formula</t>
  </si>
  <si>
    <r>
      <t>CF</t>
    </r>
    <r>
      <rPr>
        <sz val="8"/>
        <color theme="1"/>
        <rFont val="Calibri"/>
        <family val="2"/>
        <scheme val="minor"/>
      </rPr>
      <t>T</t>
    </r>
  </si>
  <si>
    <t>Please note that this cell is linked to the WACC calculated in tab "WACC"</t>
  </si>
  <si>
    <t xml:space="preserve">the Commission services may also consider as appropriate the use of a project terminal value instead of the asset terminal value indicated above. </t>
  </si>
  <si>
    <t>The project terminal value is the result of the following formula (Gordon’s growth formula):</t>
  </si>
  <si>
    <r>
      <t>Where TV is the project terminal value, CF</t>
    </r>
    <r>
      <rPr>
        <sz val="8"/>
        <rFont val="Calibri"/>
        <family val="2"/>
        <scheme val="minor"/>
      </rPr>
      <t>T</t>
    </r>
    <r>
      <rPr>
        <sz val="11"/>
        <color theme="1"/>
        <rFont val="Calibri"/>
        <family val="2"/>
        <scheme val="minor"/>
      </rPr>
      <t xml:space="preserve"> is the after tax cash flow in the last year of the business plan, g is the perpetual growth rate of cash flows starting from the last year of the plan and WACC is the company’s internal WACC used to calculate the funding gap.</t>
    </r>
  </si>
  <si>
    <t>Depreciation methodology</t>
  </si>
  <si>
    <t>Built-in formulas &amp; links</t>
  </si>
  <si>
    <t>the WACC is calculated in tab "WACC"</t>
  </si>
  <si>
    <t>Cost of Debt (after tax)</t>
  </si>
  <si>
    <t>Source(s)</t>
  </si>
  <si>
    <t>Unlevered beta</t>
  </si>
  <si>
    <t>Depreciation of instruments / equipment per year</t>
  </si>
  <si>
    <t>Cost of new instruments / equipment per year</t>
  </si>
  <si>
    <t>o.w. EBIT in the last year</t>
  </si>
  <si>
    <t>o.w. depreciation in the last year</t>
  </si>
  <si>
    <t>o.w. normalized CAPEX</t>
  </si>
  <si>
    <t>o.w. taxes in the last year</t>
  </si>
  <si>
    <t>1. R&amp;D phase</t>
  </si>
  <si>
    <t>1.1.1 Methodology</t>
  </si>
  <si>
    <t>1.1.2 Calculation</t>
  </si>
  <si>
    <t>In this tab, please</t>
  </si>
  <si>
    <t>Depreciation of instruments / equipment</t>
  </si>
  <si>
    <t>Length of depreciation period</t>
  </si>
  <si>
    <t>Valuation year</t>
  </si>
  <si>
    <t>First year of R&amp;D</t>
  </si>
  <si>
    <t>First year of FID</t>
  </si>
  <si>
    <t>First year of Mass production</t>
  </si>
  <si>
    <t>Last year of projections</t>
  </si>
  <si>
    <r>
      <rPr>
        <sz val="11"/>
        <rFont val="Calibri"/>
        <family val="2"/>
      </rPr>
      <t xml:space="preserve">     → </t>
    </r>
    <r>
      <rPr>
        <sz val="11"/>
        <rFont val="Calibri"/>
        <family val="2"/>
        <scheme val="minor"/>
      </rPr>
      <t>Depreciation of buildings</t>
    </r>
  </si>
  <si>
    <r>
      <rPr>
        <sz val="11"/>
        <color theme="1"/>
        <rFont val="Calibri"/>
        <family val="2"/>
      </rPr>
      <t xml:space="preserve">    aa) </t>
    </r>
    <r>
      <rPr>
        <sz val="11"/>
        <color theme="1"/>
        <rFont val="Calibri"/>
        <family val="2"/>
        <scheme val="minor"/>
      </rPr>
      <t>Feasibility studies, costs of obtaining the permissions required</t>
    </r>
  </si>
  <si>
    <r>
      <rPr>
        <sz val="11"/>
        <rFont val="Calibri"/>
        <family val="2"/>
      </rPr>
      <t xml:space="preserve">        → </t>
    </r>
    <r>
      <rPr>
        <sz val="11"/>
        <rFont val="Calibri"/>
        <family val="2"/>
        <scheme val="minor"/>
      </rPr>
      <t>Depreciation of buildings</t>
    </r>
  </si>
  <si>
    <r>
      <t>Costs going directly into development of</t>
    </r>
    <r>
      <rPr>
        <b/>
        <sz val="11"/>
        <color theme="1"/>
        <rFont val="Calibri"/>
        <family val="2"/>
        <scheme val="minor"/>
      </rPr>
      <t xml:space="preserve"> </t>
    </r>
    <r>
      <rPr>
        <sz val="11"/>
        <color theme="1"/>
        <rFont val="Calibri"/>
        <family val="2"/>
        <scheme val="minor"/>
      </rPr>
      <t>new processes, products and services [sum of Cost for R&amp;D a - h]</t>
    </r>
  </si>
  <si>
    <t>Residual book value</t>
  </si>
  <si>
    <t>Total residual book value</t>
  </si>
  <si>
    <t>Yearly depreciation</t>
  </si>
  <si>
    <t>Cost of new buildings</t>
  </si>
  <si>
    <t>1.1 R&amp;D phase - Depreciation of instruments / equipment</t>
  </si>
  <si>
    <t>1.2 R&amp;D phase - Depreciation of buildings</t>
  </si>
  <si>
    <t>2. FID phase</t>
  </si>
  <si>
    <t>2.1 FID phase - Depreciation of instruments / equipment</t>
  </si>
  <si>
    <t>2.1.1 Methodology</t>
  </si>
  <si>
    <t>2.1.2 Calculation</t>
  </si>
  <si>
    <t>2.2 FID phase - Depreciation of buildings</t>
  </si>
  <si>
    <t>2.2.1 Methodology</t>
  </si>
  <si>
    <t>2.2.2 Calculation</t>
  </si>
  <si>
    <t>3.1 Mass production phase - Depreciation of instruments / equipment</t>
  </si>
  <si>
    <t>3. Mass production phase</t>
  </si>
  <si>
    <t>3.1.1 Methodology</t>
  </si>
  <si>
    <t>3.1.2 Calculation</t>
  </si>
  <si>
    <t>3.2.1 Methodology</t>
  </si>
  <si>
    <t>3.2.2 Calculation</t>
  </si>
  <si>
    <t>Please explain your methodology here, per instructions above.</t>
  </si>
  <si>
    <t xml:space="preserve">- explain the depreciation methodology that you used for instruments/equipment and buildings in the R&amp;D, FID and mass production phases (fill in rows 29, 56, 86, 113, 143, 170 below). </t>
  </si>
  <si>
    <t>- enter the  years of depreciation per asset type (for instruments/equipment in row 22 and for buildings in row 23)</t>
  </si>
  <si>
    <t xml:space="preserve">-  Alternatively, if the cash flows in the excel template do not cover the entire lifetime of the project, for example because companies find it difficult to make credible forecasts at long horizons, </t>
  </si>
  <si>
    <t>Terminal Value methodology</t>
  </si>
  <si>
    <t>In cell B28, please select your Terminal Value methodology of choice from the drop down menu provided (Book Value of Assets OR Gordon Growth Formula).</t>
  </si>
  <si>
    <t>Please note that this cell is linked to the relevant EBIT as per tab "Funding gap"</t>
  </si>
  <si>
    <t>Please note that this cell is linked to the relevant depreciation as per tab "Funding gap"</t>
  </si>
  <si>
    <t>Please note that this cell is linked to the relevant taxes as per tab "Funding gap"</t>
  </si>
  <si>
    <t>Please select your methodology of choice from drop-down menu</t>
  </si>
  <si>
    <t>Please note that this is the CAPEX that is necessary to continue production in the future (normally equal to depreciation in the last year)</t>
  </si>
  <si>
    <r>
      <t>Where, E = equity, D = debt,  r</t>
    </r>
    <r>
      <rPr>
        <sz val="11"/>
        <color theme="1"/>
        <rFont val="Calibri"/>
        <family val="2"/>
        <scheme val="minor"/>
      </rPr>
      <t>f = risk-free rate, β = equity beta, ERP = equity risk premium, DP = debt premium and T = tax rate</t>
    </r>
  </si>
  <si>
    <t xml:space="preserve">Sum based on CoS for all administrative costs (efforts for marketing and sales, factory planning, supply chain, IT, Finance and all other administrative efforts) </t>
  </si>
  <si>
    <t>General assumptions</t>
  </si>
  <si>
    <t>For each of the parameters above, please insert your value of choice, describe your methodology and list your sources in table "WACC components" below. Your WACC is then automatically calculated in table "WACC calculation" at the bottom of this tab.</t>
  </si>
  <si>
    <t>- If using the Book Value of Assets, the Terminal Value is automatically calculated in cell B33. Please fill in cell C33 by explaining your methodology and cell D33 by indicating your source(s).</t>
  </si>
  <si>
    <t>3.2 Mass production phase - Depreciation of buildings</t>
  </si>
  <si>
    <t>Eligible costs</t>
  </si>
  <si>
    <t>b) Depreciation of instruments / equipment</t>
  </si>
  <si>
    <r>
      <rPr>
        <sz val="11"/>
        <rFont val="Calibri"/>
        <family val="2"/>
      </rPr>
      <t xml:space="preserve">c) </t>
    </r>
    <r>
      <rPr>
        <sz val="11"/>
        <rFont val="Calibri"/>
        <family val="2"/>
        <scheme val="minor"/>
      </rPr>
      <t>Depreciation of buildings</t>
    </r>
  </si>
  <si>
    <t>h) Other costs (only if justified and inextricably linked to the realisation of the project)</t>
  </si>
  <si>
    <t xml:space="preserve">    bb) Costs of instruments / equipment</t>
  </si>
  <si>
    <t xml:space="preserve">    cc) Costs of acquisition / construction of buildings</t>
  </si>
  <si>
    <t xml:space="preserve">    dd) Costs of materials / supplies</t>
  </si>
  <si>
    <t xml:space="preserve">    ee) Costs for patents / intangible assets / contractual research</t>
  </si>
  <si>
    <t xml:space="preserve">    ff)  Personnel / administrative costs including overheads</t>
  </si>
  <si>
    <t xml:space="preserve">    hh) Other costs</t>
  </si>
  <si>
    <r>
      <rPr>
        <sz val="11"/>
        <color theme="1"/>
        <rFont val="Calibri"/>
        <family val="2"/>
      </rPr>
      <t xml:space="preserve">    aaa) </t>
    </r>
    <r>
      <rPr>
        <sz val="11"/>
        <color theme="1"/>
        <rFont val="Calibri"/>
        <family val="2"/>
        <scheme val="minor"/>
      </rPr>
      <t>Feasibility studies, costs of obtaining the permissions required</t>
    </r>
  </si>
  <si>
    <t xml:space="preserve">    bbb) Costs of instruments / equipment</t>
  </si>
  <si>
    <t xml:space="preserve">    ccc) Costs of acquisition / construction of buildings</t>
  </si>
  <si>
    <t xml:space="preserve">    ddd) Costs of materials / supplies</t>
  </si>
  <si>
    <t xml:space="preserve">    eee) Costs for patents / intangible assets / contractual research</t>
  </si>
  <si>
    <t xml:space="preserve">    fff)  Personnel / administrative costs including overheads</t>
  </si>
  <si>
    <t xml:space="preserve">    hhh) Other costs</t>
  </si>
  <si>
    <t>Depreciation check - instruments/equipment</t>
  </si>
  <si>
    <t>Depreciation check - buildings</t>
  </si>
  <si>
    <t>Fundamentals</t>
  </si>
  <si>
    <t>Last year of R&amp;D</t>
  </si>
  <si>
    <t>Last year of FID</t>
  </si>
  <si>
    <t>Funding Gap Template</t>
  </si>
  <si>
    <t>Reference documents</t>
  </si>
  <si>
    <t>Title</t>
  </si>
  <si>
    <t>Reference number</t>
  </si>
  <si>
    <t>Communication from the Commission — Criteria for the analysis of the compatibility with the internal market of State aid to promote the execution of important projects of common European interest</t>
  </si>
  <si>
    <t>Reference of the template:</t>
  </si>
  <si>
    <t>Version:</t>
  </si>
  <si>
    <t>Date of the document:</t>
  </si>
  <si>
    <t>IPCEI – GUIDANCE ON FUNDING GAP CALCULATION AND REPORTING</t>
  </si>
  <si>
    <t>Version</t>
  </si>
  <si>
    <t>2.0</t>
  </si>
  <si>
    <t>1.0</t>
  </si>
  <si>
    <t>R1</t>
  </si>
  <si>
    <t>R2</t>
  </si>
  <si>
    <t>Please update the general assumptions as they best fit your project. The years inserted in cells B12:B18 are just for exemplary purposes.</t>
  </si>
  <si>
    <t>The final innovative product/service or process (whichever is applicable) must be described in sufficient detail (e.g. materials, chips, packaging, etc.);</t>
  </si>
  <si>
    <t>Tab "WACC"</t>
  </si>
  <si>
    <t>Tab "Terminal Value"</t>
  </si>
  <si>
    <t>Tab "Depreciation"</t>
  </si>
  <si>
    <t>General</t>
  </si>
  <si>
    <t>Tab "Funding gap"</t>
  </si>
  <si>
    <t xml:space="preserve">Depreciation rows are linked to the "Depreciation" tab. </t>
  </si>
  <si>
    <t>For R&amp;D, the depreciation is shown in the R&amp;D depreciation rows (32 and 36 ) just in the R&amp;D years, irrespective of how long the depreciation lasts for. Once the R&amp;D phase is over, any remaining depreciation belonging to the R&amp;D phase is then added on to the FID depreciation and the R&amp;D depreciation rows are left empty.</t>
  </si>
  <si>
    <t>For FID, the depreciation is shown in the FID depreciation rows (52 and 56 ) just in the FID years, irrespective of how long the depreciation lasts for. Once the FID phase is over, any remaining depreciation belonging to the FID phase is added on to the mass production depreciation and the FID depreciation rows are left empty.</t>
  </si>
  <si>
    <t>For mass production, the depreciation is shown in rows 72 and 76  and captures the depreciation belonging to the mass production phase, as well as any remaining depreciation from the two other phases.</t>
  </si>
  <si>
    <t>E = Equity</t>
  </si>
  <si>
    <t>D = Debt</t>
  </si>
  <si>
    <t>rf = Risk free rate</t>
  </si>
  <si>
    <t>ERP = Equity Risk Premium</t>
  </si>
  <si>
    <t>DP = Debt premium</t>
  </si>
  <si>
    <t>T = Tax rate</t>
  </si>
  <si>
    <t>β = equity beta</t>
  </si>
  <si>
    <t>Formula</t>
  </si>
  <si>
    <t>g = perpetual growth rate</t>
  </si>
  <si>
    <t>Please note that we expect companies to use their standard depreciation methodology. Any departure from it needs to be duly explained and justified.</t>
  </si>
  <si>
    <t>Please add any information/data/calculation you deem useful both to this tab and to the "Funding gap" tab.</t>
  </si>
  <si>
    <t xml:space="preserve">In table "Terminal Value calculation" (from row 31) </t>
  </si>
  <si>
    <t>- If using the Gordon Growth Formula, the Terminal Value is automatically calculated in cell B35, once cell B37 (perpetual growth rate) and cell B43 (normalized CAPEX) are filled in. Once the data is filled in, please explain your methodology and source(s) in rows 35, 37 and 43.</t>
  </si>
  <si>
    <t>Template guidance</t>
  </si>
  <si>
    <t>Control cells in rows 85 and 86. If any of them returns a "false", please double check your investments and/or depreciation.</t>
  </si>
  <si>
    <t xml:space="preserve">For each of the three project phases (R&amp;D, FID and mass production), a depreciation table for equipment/instrument and one for buildings are provided, for a total of 6 tables. The depreciation is calculated automatically, once the input data is inserted. The total depreciations (column U) flows through to the “Funding gap" tab.
</t>
  </si>
  <si>
    <t>The WACC is calculated automatically in tab “WACC”, on the basis of input which is to be provided by the companies. The resulting WACC (in the “WACC” tab) flows through to the “Funding Gap” tab.</t>
  </si>
  <si>
    <t xml:space="preserve">Companies must fill the template on the basis of the characteristics of the work packages they intend to carry out. With regard to the mass production phase, its duration must correspond to the whole expected lifetime of the product </t>
  </si>
  <si>
    <t>The template must include all the work packages described in the project portfolio.</t>
  </si>
  <si>
    <t>Revised version of the FGT, with changes to tabs "Funding gap" and "Depreciation".</t>
  </si>
  <si>
    <t>Description</t>
  </si>
  <si>
    <t>Companies need to select the appropriate methodology (Residual value of assets or Gordon Growth Formula) and then provide the input needed (in the form of data and/or explanations). Calculations are linked and feed into the “Funding gap” tab.</t>
  </si>
  <si>
    <t xml:space="preserve"> Please note that the Depreciation is automatically calculated in the six tables highlighted in yellow, once 1) the depreciation rules are entered in rows 22 and 23; and 2) expenditures are entered in tab "Funding gap"(rows 30, 34, 50, 54, 70 and 74).</t>
  </si>
  <si>
    <t>Information/input is to be provided in the cells highlighted in GREY. Built-in formulas and links are indicated in YELLOW. Cells highlighted in RED, where the formulae are to be provided by companies.</t>
  </si>
  <si>
    <t>Dates – cells B12 to B18. Companies should select the start and end year for the various phases, as well as their chosen valuation date (we are simplifying here and only asking companies to provide the year). Please note that the valuation date feeds into the discounted cash flows calculation.</t>
  </si>
  <si>
    <t>Initial version of the FGT provided to IPCEI ME Member States on July 16th, 2021</t>
  </si>
  <si>
    <t>3.0</t>
  </si>
  <si>
    <t>Revised version of the FGT included comments provided by DG COMP on March 24th, 2022</t>
  </si>
  <si>
    <t>52021XC1230(02)</t>
  </si>
  <si>
    <t>A funding gap is necessary for the counterfactual scenario provided by the company and described in the project portfolio</t>
  </si>
  <si>
    <t>Tab "Counterfactual Funding gap"</t>
  </si>
</sst>
</file>

<file path=xl/styles.xml><?xml version="1.0" encoding="utf-8"?>
<styleSheet xmlns="http://schemas.openxmlformats.org/spreadsheetml/2006/main" xmlns:mc="http://schemas.openxmlformats.org/markup-compatibility/2006" xmlns:x14ac="http://schemas.microsoft.com/office/spreadsheetml/2009/9/ac" mc:Ignorable="x14ac">
  <numFmts count="58">
    <numFmt numFmtId="44" formatCode="_-* #,##0.00\ &quot;€&quot;_-;\-* #,##0.00\ &quot;€&quot;_-;_-* &quot;-&quot;??\ &quot;€&quot;_-;_-@_-"/>
    <numFmt numFmtId="43" formatCode="_-* #,##0.00\ _€_-;\-* #,##0.00\ _€_-;_-* &quot;-&quot;??\ _€_-;_-@_-"/>
    <numFmt numFmtId="164" formatCode="_-* #,##0.00_-;\-* #,##0.00_-;_-* &quot;-&quot;??_-;_-@_-"/>
    <numFmt numFmtId="165" formatCode="_(&quot;$&quot;* #,##0.00_);_(&quot;$&quot;* \(#,##0.00\);_(&quot;$&quot;* &quot;-&quot;??_);_(@_)"/>
    <numFmt numFmtId="166" formatCode="_(* #,##0.00_);_(* \(#,##0.00\);_(* &quot;-&quot;??_);_(@_)"/>
    <numFmt numFmtId="167" formatCode="#,##0_ ;[Red]\-#,##0\ "/>
    <numFmt numFmtId="168" formatCode="_(&quot;€&quot;* #,##0.00_);_(&quot;€&quot;* \(#,##0.00\);_(&quot;€&quot;* &quot;-&quot;??_);_(@_)"/>
    <numFmt numFmtId="169" formatCode="#,##0;\-#,##0;"/>
    <numFmt numFmtId="170" formatCode="0.0%"/>
    <numFmt numFmtId="171" formatCode="0;\-0;"/>
    <numFmt numFmtId="172" formatCode="#,##0.00;\-#,##0.00;"/>
    <numFmt numFmtId="173" formatCode="0%;\-0%;"/>
    <numFmt numFmtId="174" formatCode="0.0%;\-0.0%;"/>
    <numFmt numFmtId="175" formatCode="0.00%;\-0.00%;"/>
    <numFmt numFmtId="176" formatCode="\+0;\-0;"/>
    <numFmt numFmtId="177" formatCode="\+#,##0;\-#,##0;"/>
    <numFmt numFmtId="178" formatCode="\+#,##0.00;\-#,##0.00;"/>
    <numFmt numFmtId="179" formatCode="\+0%;\-0%;"/>
    <numFmt numFmtId="180" formatCode="\+0.0%;\-0.0%;"/>
    <numFmt numFmtId="181" formatCode="\+0.00%;\-0.00%;"/>
    <numFmt numFmtId="182" formatCode="dd\-mm\-yyyy"/>
    <numFmt numFmtId="183" formatCode="mmmm\ yyyy"/>
    <numFmt numFmtId="184" formatCode="dd\-mm\-yy"/>
    <numFmt numFmtId="185" formatCode="0.00&quot; %&quot;;\-0.00&quot; %&quot;;"/>
    <numFmt numFmtId="186" formatCode="_-* #,##0&quot; $&quot;_-;\-* #,##0&quot; $&quot;_-;_-* &quot;-&quot;&quot; $&quot;_-;_-@_-"/>
    <numFmt numFmtId="187" formatCode="_-* #,##0&quot; £&quot;_-;\-* #,##0&quot; £&quot;_-;_-* &quot;-&quot;&quot; £&quot;_-;_-@_-"/>
    <numFmt numFmtId="188" formatCode="0.0"/>
    <numFmt numFmtId="189" formatCode="0.00;\-0.00;"/>
    <numFmt numFmtId="190" formatCode="\+0.00;\-0.00;"/>
    <numFmt numFmtId="191" formatCode="0;[Red]\-0;"/>
    <numFmt numFmtId="192" formatCode="#,##0;[Red]\-#,##0;"/>
    <numFmt numFmtId="193" formatCode="0.00;[Red]\-0.00;"/>
    <numFmt numFmtId="194" formatCode="#,##0.00;[Red]\-#,##0.00;"/>
    <numFmt numFmtId="195" formatCode="0%;[Red]\-0%;"/>
    <numFmt numFmtId="196" formatCode="0.0%;[Red]\-0.0%;"/>
    <numFmt numFmtId="197" formatCode="0.00%;[Red]\-0.00%;"/>
    <numFmt numFmtId="198" formatCode="_-* #,##0&quot; DM&quot;_-;\-* #,##0&quot; DM&quot;_-;_-* &quot;-&quot;&quot; DM&quot;_-;_-@_-"/>
    <numFmt numFmtId="199" formatCode="_-* #,##0.00\ [$€-1]_-;\-* #,##0.00\ [$€-1]_-;_-* &quot;-&quot;??\ [$€-1]_-"/>
    <numFmt numFmtId="200" formatCode="_-* #,##0.00\ [$€]_-;\-* #,##0.00\ [$€]_-;_-* &quot;-&quot;??\ [$€]_-;_-@_-"/>
    <numFmt numFmtId="201" formatCode="0&quot; jours&quot;;\-0&quot; jours&quot;;&quot;- jours&quot;"/>
    <numFmt numFmtId="202" formatCode="#,##0&quot; kF&quot;;\-#,##0&quot; kF&quot;;&quot;- kF&quot;;_-@_-"/>
    <numFmt numFmtId="203" formatCode="[&lt;0]\ &quot;0&quot;;#,###"/>
    <numFmt numFmtId="204" formatCode="#,##0&quot; h&quot;"/>
    <numFmt numFmtId="205" formatCode="\$#,##0.00;[Red]\-\$#,##0.00"/>
    <numFmt numFmtId="206" formatCode="\$#,##0\ ;\(\$#,##0\)"/>
    <numFmt numFmtId="207" formatCode="mmm&quot; &quot;yy"/>
    <numFmt numFmtId="208" formatCode="#,##0.0&quot; déf/kLoc&quot;"/>
    <numFmt numFmtId="209" formatCode="#,##0.0&quot; h/déf&quot;"/>
    <numFmt numFmtId="210" formatCode="_-* #,##0.00\ _F_-;\-* #,##0.00\ _F_-;_-* &quot;-&quot;??\ _F_-;_-@_-"/>
    <numFmt numFmtId="211" formatCode="0.00_)"/>
    <numFmt numFmtId="212" formatCode="??0&quot; %&quot;"/>
    <numFmt numFmtId="213" formatCode="General_)"/>
    <numFmt numFmtId="214" formatCode="_-* #,##0\ &quot;DM&quot;_-;\-* #,##0\ &quot;DM&quot;_-;_-* &quot;-&quot;\ &quot;DM&quot;_-;_-@_-"/>
    <numFmt numFmtId="215" formatCode="_-* #,##0.00\ &quot;DM&quot;_-;\-* #,##0.00\ &quot;DM&quot;_-;_-* &quot;-&quot;??\ &quot;DM&quot;_-;_-@_-"/>
    <numFmt numFmtId="216" formatCode="#,##0.00_ ;[Red]\-#,##0.00\ "/>
    <numFmt numFmtId="217" formatCode="#,##0.00;[Red]\-#,##0.00;&quot;-&quot;??"/>
    <numFmt numFmtId="218" formatCode="#,##0.0_ ;[Red]\-#,##0.0\ "/>
    <numFmt numFmtId="219" formatCode="_-* #,##0_-;\-* #,##0_-;_-* &quot;-&quot;??_-;_-@_-"/>
  </numFmts>
  <fonts count="86">
    <font>
      <sz val="11"/>
      <color theme="1"/>
      <name val="Calibri"/>
      <family val="2"/>
      <scheme val="minor"/>
    </font>
    <font>
      <sz val="10"/>
      <color theme="1"/>
      <name val="Arial"/>
      <family val="2"/>
    </font>
    <font>
      <sz val="11"/>
      <color theme="1"/>
      <name val="Calibri"/>
      <family val="2"/>
      <scheme val="minor"/>
    </font>
    <font>
      <b/>
      <sz val="11"/>
      <color theme="1"/>
      <name val="Calibri"/>
      <family val="2"/>
      <scheme val="minor"/>
    </font>
    <font>
      <sz val="11"/>
      <name val="Calibri"/>
      <family val="2"/>
      <scheme val="minor"/>
    </font>
    <font>
      <u/>
      <sz val="11"/>
      <color theme="1"/>
      <name val="Calibri"/>
      <family val="2"/>
      <scheme val="minor"/>
    </font>
    <font>
      <sz val="11"/>
      <color rgb="FFFF0000"/>
      <name val="Calibri"/>
      <family val="2"/>
      <scheme val="minor"/>
    </font>
    <font>
      <b/>
      <sz val="11"/>
      <name val="Calibri"/>
      <family val="2"/>
      <scheme val="minor"/>
    </font>
    <font>
      <sz val="11"/>
      <name val="Calibri"/>
      <family val="2"/>
    </font>
    <font>
      <sz val="11"/>
      <color theme="1"/>
      <name val="Calibri"/>
      <family val="2"/>
    </font>
    <font>
      <sz val="14"/>
      <color theme="1"/>
      <name val="Calibri"/>
      <family val="2"/>
      <scheme val="minor"/>
    </font>
    <font>
      <u/>
      <sz val="14"/>
      <color theme="1"/>
      <name val="Calibri"/>
      <family val="2"/>
      <scheme val="minor"/>
    </font>
    <font>
      <b/>
      <u/>
      <sz val="11"/>
      <color theme="1"/>
      <name val="Calibri"/>
      <family val="2"/>
      <scheme val="minor"/>
    </font>
    <font>
      <sz val="10"/>
      <name val="Times New Roman"/>
      <family val="1"/>
    </font>
    <font>
      <sz val="10"/>
      <name val="Arial"/>
      <family val="2"/>
    </font>
    <font>
      <sz val="10"/>
      <name val="Tms Rmn"/>
    </font>
    <font>
      <b/>
      <sz val="12"/>
      <name val="Tms Rmn"/>
    </font>
    <font>
      <b/>
      <sz val="14"/>
      <name val="Tms Rmn"/>
    </font>
    <font>
      <sz val="10"/>
      <name val="Geneva"/>
      <family val="2"/>
    </font>
    <font>
      <sz val="10"/>
      <name val="Times"/>
      <family val="1"/>
    </font>
    <font>
      <sz val="10"/>
      <name val="Times"/>
      <family val="1"/>
    </font>
    <font>
      <sz val="8"/>
      <name val="Times"/>
      <family val="1"/>
    </font>
    <font>
      <sz val="9"/>
      <name val="Geneva"/>
      <family val="2"/>
    </font>
    <font>
      <sz val="11"/>
      <color indexed="8"/>
      <name val="Calibri"/>
      <family val="2"/>
    </font>
    <font>
      <sz val="11"/>
      <color indexed="9"/>
      <name val="Calibri"/>
      <family val="2"/>
    </font>
    <font>
      <sz val="11"/>
      <color indexed="10"/>
      <name val="Calibri"/>
      <family val="2"/>
    </font>
    <font>
      <sz val="11"/>
      <color indexed="20"/>
      <name val="Calibri"/>
      <family val="2"/>
    </font>
    <font>
      <b/>
      <sz val="11"/>
      <color indexed="52"/>
      <name val="Calibri"/>
      <family val="2"/>
    </font>
    <font>
      <sz val="11"/>
      <color indexed="52"/>
      <name val="Calibri"/>
      <family val="2"/>
    </font>
    <font>
      <b/>
      <sz val="11"/>
      <color indexed="9"/>
      <name val="Calibri"/>
      <family val="2"/>
    </font>
    <font>
      <sz val="10"/>
      <name val="CG Times (WN)"/>
    </font>
    <font>
      <sz val="11"/>
      <color indexed="62"/>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sz val="10"/>
      <color indexed="12"/>
      <name val="Arial"/>
      <family val="2"/>
    </font>
    <font>
      <u/>
      <sz val="10"/>
      <color indexed="12"/>
      <name val="Times New Roman"/>
      <family val="1"/>
    </font>
    <font>
      <u/>
      <sz val="8"/>
      <color indexed="12"/>
      <name val="Geneva"/>
      <family val="2"/>
    </font>
    <font>
      <u/>
      <sz val="8"/>
      <color indexed="12"/>
      <name val="Times New Roman"/>
      <family val="1"/>
    </font>
    <font>
      <sz val="10"/>
      <color theme="1"/>
      <name val="Arial"/>
      <family val="2"/>
    </font>
    <font>
      <sz val="11"/>
      <color indexed="60"/>
      <name val="Calibri"/>
      <family val="2"/>
    </font>
    <font>
      <b/>
      <sz val="11"/>
      <color indexed="63"/>
      <name val="Calibri"/>
      <family val="2"/>
    </font>
    <font>
      <b/>
      <sz val="10"/>
      <name val="Arial"/>
      <family val="2"/>
    </font>
    <font>
      <b/>
      <sz val="10"/>
      <name val="Times New Roman"/>
      <family val="1"/>
    </font>
    <font>
      <b/>
      <sz val="18"/>
      <color indexed="56"/>
      <name val="Cambria"/>
      <family val="2"/>
    </font>
    <font>
      <b/>
      <sz val="11"/>
      <color indexed="8"/>
      <name val="Calibri"/>
      <family val="2"/>
    </font>
    <font>
      <sz val="12"/>
      <name val="Arial MT"/>
    </font>
    <font>
      <sz val="8"/>
      <color indexed="9"/>
      <name val="Arial"/>
      <family val="2"/>
    </font>
    <font>
      <b/>
      <sz val="10"/>
      <name val="Helv"/>
    </font>
    <font>
      <sz val="12"/>
      <color indexed="18"/>
      <name val="Arial"/>
      <family val="2"/>
    </font>
    <font>
      <sz val="8"/>
      <name val="MS Sans Serif"/>
      <family val="2"/>
    </font>
    <font>
      <sz val="8"/>
      <name val="Arial"/>
      <family val="2"/>
    </font>
    <font>
      <b/>
      <sz val="11"/>
      <name val="Arial"/>
      <family val="2"/>
    </font>
    <font>
      <b/>
      <sz val="12"/>
      <color indexed="12"/>
      <name val="Arial"/>
      <family val="2"/>
    </font>
    <font>
      <b/>
      <sz val="12"/>
      <name val="Helv"/>
    </font>
    <font>
      <sz val="8"/>
      <color indexed="15"/>
      <name val="MS Sans Serif"/>
      <family val="2"/>
    </font>
    <font>
      <b/>
      <sz val="11"/>
      <name val="Helv"/>
    </font>
    <font>
      <b/>
      <i/>
      <sz val="16"/>
      <name val="Helv"/>
    </font>
    <font>
      <sz val="10"/>
      <color indexed="8"/>
      <name val="Arial"/>
      <family val="2"/>
    </font>
    <font>
      <b/>
      <sz val="10"/>
      <color indexed="9"/>
      <name val="Arial"/>
      <family val="2"/>
    </font>
    <font>
      <sz val="10"/>
      <name val="Courier"/>
      <family val="3"/>
    </font>
    <font>
      <b/>
      <sz val="8"/>
      <name val="Arial"/>
      <family val="2"/>
    </font>
    <font>
      <sz val="8"/>
      <name val="Times New Roman"/>
      <family val="1"/>
    </font>
    <font>
      <sz val="12"/>
      <name val="바탕체"/>
      <family val="1"/>
      <charset val="129"/>
    </font>
    <font>
      <sz val="11"/>
      <name val="돋움"/>
      <family val="2"/>
      <charset val="129"/>
    </font>
    <font>
      <sz val="12"/>
      <color theme="1"/>
      <name val="Calibri"/>
      <family val="2"/>
      <scheme val="minor"/>
    </font>
    <font>
      <sz val="10"/>
      <name val="Verdana"/>
      <family val="2"/>
    </font>
    <font>
      <sz val="10"/>
      <name val="Verdana"/>
      <family val="2"/>
    </font>
    <font>
      <sz val="11"/>
      <color theme="1"/>
      <name val="Arial"/>
      <family val="2"/>
    </font>
    <font>
      <sz val="10"/>
      <color rgb="FF006100"/>
      <name val="Arial"/>
      <family val="2"/>
    </font>
    <font>
      <sz val="10"/>
      <color rgb="FF9C5700"/>
      <name val="Arial"/>
      <family val="2"/>
    </font>
    <font>
      <sz val="10"/>
      <color rgb="FF9C0006"/>
      <name val="Arial"/>
      <family val="2"/>
    </font>
    <font>
      <sz val="11"/>
      <color rgb="FF006100"/>
      <name val="Arial"/>
      <family val="2"/>
    </font>
    <font>
      <sz val="11"/>
      <color rgb="FF9C5700"/>
      <name val="Arial"/>
      <family val="2"/>
    </font>
    <font>
      <sz val="11"/>
      <color indexed="81"/>
      <name val="Tahoma"/>
      <family val="2"/>
    </font>
    <font>
      <u/>
      <sz val="11"/>
      <name val="Calibri"/>
      <family val="2"/>
      <scheme val="minor"/>
    </font>
    <font>
      <sz val="8"/>
      <color theme="1"/>
      <name val="Calibri"/>
      <family val="2"/>
      <scheme val="minor"/>
    </font>
    <font>
      <sz val="8"/>
      <name val="Calibri"/>
      <family val="2"/>
      <scheme val="minor"/>
    </font>
    <font>
      <b/>
      <sz val="11"/>
      <name val="Calibri"/>
      <family val="2"/>
    </font>
    <font>
      <i/>
      <sz val="11"/>
      <color theme="0" tint="-0.249977111117893"/>
      <name val="Calibri"/>
      <family val="2"/>
      <scheme val="minor"/>
    </font>
    <font>
      <b/>
      <sz val="22"/>
      <color rgb="FFFFFF00"/>
      <name val="Calibri"/>
      <family val="2"/>
      <scheme val="minor"/>
    </font>
    <font>
      <sz val="9"/>
      <color theme="1"/>
      <name val="Calibri"/>
      <family val="2"/>
      <scheme val="minor"/>
    </font>
    <font>
      <b/>
      <sz val="20"/>
      <color theme="0"/>
      <name val="Calibri"/>
      <family val="2"/>
      <scheme val="minor"/>
    </font>
    <font>
      <i/>
      <sz val="11"/>
      <color theme="1"/>
      <name val="Calibri"/>
      <family val="2"/>
      <scheme val="minor"/>
    </font>
  </fonts>
  <fills count="45">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
      <patternFill patternType="solid">
        <fgColor indexed="65"/>
        <bgColor indexed="64"/>
      </patternFill>
    </fill>
    <fill>
      <patternFill patternType="lightUp"/>
    </fill>
    <fill>
      <patternFill patternType="solid">
        <fgColor rgb="FFFFFFCC"/>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26"/>
      </patternFill>
    </fill>
    <fill>
      <patternFill patternType="solid">
        <fgColor indexed="43"/>
      </patternFill>
    </fill>
    <fill>
      <patternFill patternType="solid">
        <fgColor indexed="9"/>
      </patternFill>
    </fill>
    <fill>
      <patternFill patternType="solid">
        <fgColor indexed="9"/>
        <bgColor indexed="8"/>
      </patternFill>
    </fill>
    <fill>
      <patternFill patternType="solid">
        <fgColor indexed="42"/>
        <bgColor indexed="64"/>
      </patternFill>
    </fill>
    <fill>
      <patternFill patternType="solid">
        <fgColor indexed="9"/>
        <bgColor indexed="64"/>
      </patternFill>
    </fill>
    <fill>
      <patternFill patternType="solid">
        <fgColor indexed="18"/>
      </patternFill>
    </fill>
    <fill>
      <patternFill patternType="solid">
        <fgColor indexed="17"/>
      </patternFill>
    </fill>
    <fill>
      <patternFill patternType="solid">
        <fgColor indexed="40"/>
      </patternFill>
    </fill>
    <fill>
      <patternFill patternType="solid">
        <fgColor theme="3" tint="0.59996337778862885"/>
        <bgColor indexed="64"/>
      </patternFill>
    </fill>
    <fill>
      <patternFill patternType="solid">
        <fgColor rgb="FFC6EFCE"/>
      </patternFill>
    </fill>
    <fill>
      <patternFill patternType="solid">
        <fgColor rgb="FFFFC7CE"/>
      </patternFill>
    </fill>
    <fill>
      <patternFill patternType="solid">
        <fgColor theme="9" tint="0.39997558519241921"/>
        <bgColor indexed="65"/>
      </patternFill>
    </fill>
    <fill>
      <patternFill patternType="solid">
        <fgColor theme="8" tint="0.79998168889431442"/>
        <bgColor indexed="65"/>
      </patternFill>
    </fill>
    <fill>
      <patternFill patternType="solid">
        <fgColor rgb="FFFF0000"/>
        <bgColor indexed="64"/>
      </patternFill>
    </fill>
    <fill>
      <patternFill patternType="solid">
        <fgColor rgb="FF00B0F0"/>
        <bgColor indexed="64"/>
      </patternFill>
    </fill>
    <fill>
      <patternFill patternType="solid">
        <fgColor theme="2"/>
        <bgColor indexed="64"/>
      </patternFill>
    </fill>
    <fill>
      <patternFill patternType="solid">
        <fgColor rgb="FF0070C0"/>
        <bgColor indexed="64"/>
      </patternFill>
    </fill>
  </fills>
  <borders count="68">
    <border>
      <left/>
      <right/>
      <top/>
      <bottom/>
      <diagonal/>
    </border>
    <border>
      <left/>
      <right/>
      <top style="thin">
        <color theme="0" tint="-0.499984740745262"/>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indexed="64"/>
      </left>
      <right style="thin">
        <color indexed="64"/>
      </right>
      <top style="thin">
        <color indexed="64"/>
      </top>
      <bottom style="thin">
        <color indexed="64"/>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diagonal/>
    </border>
    <border>
      <left/>
      <right/>
      <top style="thin">
        <color theme="0" tint="-0.24994659260841701"/>
      </top>
      <bottom/>
      <diagonal/>
    </border>
    <border>
      <left style="thin">
        <color theme="0" tint="-0.24994659260841701"/>
      </left>
      <right/>
      <top/>
      <bottom/>
      <diagonal/>
    </border>
    <border>
      <left style="thin">
        <color theme="0" tint="-0.24994659260841701"/>
      </left>
      <right/>
      <top/>
      <bottom style="thin">
        <color theme="0" tint="-0.24994659260841701"/>
      </bottom>
      <diagonal/>
    </border>
    <border>
      <left style="thin">
        <color theme="0" tint="-0.34998626667073579"/>
      </left>
      <right style="thin">
        <color theme="0" tint="-0.34998626667073579"/>
      </right>
      <top style="thin">
        <color theme="0" tint="-0.34998626667073579"/>
      </top>
      <bottom style="thin">
        <color theme="0" tint="-0.24994659260841701"/>
      </bottom>
      <diagonal/>
    </border>
    <border>
      <left/>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indexed="64"/>
      </left>
      <right style="thin">
        <color indexed="64"/>
      </right>
      <top/>
      <bottom/>
      <diagonal/>
    </border>
    <border>
      <left/>
      <right style="thin">
        <color indexed="64"/>
      </right>
      <top/>
      <bottom/>
      <diagonal/>
    </border>
    <border>
      <left style="medium">
        <color indexed="64"/>
      </left>
      <right style="medium">
        <color indexed="64"/>
      </right>
      <top style="medium">
        <color indexed="64"/>
      </top>
      <bottom style="medium">
        <color indexed="64"/>
      </bottom>
      <diagonal/>
    </border>
    <border>
      <left style="thick">
        <color indexed="64"/>
      </left>
      <right style="thick">
        <color indexed="64"/>
      </right>
      <top style="thick">
        <color indexed="64"/>
      </top>
      <bottom style="thick">
        <color indexed="64"/>
      </bottom>
      <diagonal/>
    </border>
    <border>
      <left style="double">
        <color indexed="64"/>
      </left>
      <right style="double">
        <color indexed="64"/>
      </right>
      <top style="double">
        <color indexed="64"/>
      </top>
      <bottom style="double">
        <color indexed="64"/>
      </bottom>
      <diagonal/>
    </border>
    <border>
      <left style="thin">
        <color rgb="FFB2B2B2"/>
      </left>
      <right style="thin">
        <color rgb="FFB2B2B2"/>
      </right>
      <top style="thin">
        <color rgb="FFB2B2B2"/>
      </top>
      <bottom style="thin">
        <color rgb="FFB2B2B2"/>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12"/>
      </left>
      <right style="thin">
        <color indexed="12"/>
      </right>
      <top style="thin">
        <color indexed="8"/>
      </top>
      <bottom style="thin">
        <color indexed="8"/>
      </bottom>
      <diagonal/>
    </border>
    <border>
      <left/>
      <right/>
      <top style="thick">
        <color indexed="10"/>
      </top>
      <bottom/>
      <diagonal/>
    </border>
    <border>
      <left/>
      <right/>
      <top/>
      <bottom style="medium">
        <color indexed="64"/>
      </bottom>
      <diagonal/>
    </border>
    <border>
      <left style="thin">
        <color indexed="48"/>
      </left>
      <right style="thin">
        <color indexed="48"/>
      </right>
      <top style="thin">
        <color indexed="48"/>
      </top>
      <bottom style="thin">
        <color indexed="48"/>
      </bottom>
      <diagonal/>
    </border>
    <border>
      <left style="medium">
        <color indexed="64"/>
      </left>
      <right style="medium">
        <color indexed="64"/>
      </right>
      <top/>
      <bottom/>
      <diagonal/>
    </border>
    <border>
      <left style="thick">
        <color indexed="64"/>
      </left>
      <right style="thin">
        <color indexed="64"/>
      </right>
      <top style="thick">
        <color indexed="64"/>
      </top>
      <bottom/>
      <diagonal/>
    </border>
    <border>
      <left/>
      <right style="thick">
        <color indexed="64"/>
      </right>
      <top/>
      <bottom style="thick">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auto="1"/>
      </left>
      <right style="thin">
        <color auto="1"/>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48"/>
      </left>
      <right style="thin">
        <color indexed="48"/>
      </right>
      <top style="thin">
        <color indexed="48"/>
      </top>
      <bottom style="thin">
        <color indexed="48"/>
      </bottom>
      <diagonal/>
    </border>
    <border>
      <left style="thin">
        <color auto="1"/>
      </left>
      <right style="thin">
        <color auto="1"/>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48"/>
      </left>
      <right style="thin">
        <color indexed="48"/>
      </right>
      <top style="thin">
        <color indexed="48"/>
      </top>
      <bottom style="thin">
        <color indexed="48"/>
      </bottom>
      <diagonal/>
    </border>
    <border>
      <left style="thin">
        <color auto="1"/>
      </left>
      <right style="thin">
        <color auto="1"/>
      </right>
      <top style="thin">
        <color auto="1"/>
      </top>
      <bottom style="thin">
        <color auto="1"/>
      </bottom>
      <diagonal/>
    </border>
    <border>
      <left/>
      <right/>
      <top/>
      <bottom style="medium">
        <color theme="3" tint="0.39994506668294322"/>
      </bottom>
      <diagonal/>
    </border>
    <border>
      <left style="thin">
        <color theme="0" tint="-0.499984740745262"/>
      </left>
      <right/>
      <top style="thin">
        <color theme="0" tint="-0.499984740745262"/>
      </top>
      <bottom/>
      <diagonal/>
    </border>
    <border>
      <left style="thin">
        <color theme="0" tint="-0.499984740745262"/>
      </left>
      <right/>
      <top/>
      <bottom style="thin">
        <color theme="0" tint="-0.499984740745262"/>
      </bottom>
      <diagonal/>
    </border>
    <border>
      <left style="thin">
        <color theme="0" tint="-0.34998626667073579"/>
      </left>
      <right/>
      <top style="thin">
        <color theme="0" tint="-0.34998626667073579"/>
      </top>
      <bottom/>
      <diagonal/>
    </border>
    <border>
      <left/>
      <right/>
      <top style="thin">
        <color theme="0" tint="-0.34998626667073579"/>
      </top>
      <bottom/>
      <diagonal/>
    </border>
    <border>
      <left style="hair">
        <color auto="1"/>
      </left>
      <right/>
      <top/>
      <bottom/>
      <diagonal/>
    </border>
    <border>
      <left/>
      <right/>
      <top/>
      <bottom style="thin">
        <color indexed="64"/>
      </bottom>
      <diagonal/>
    </border>
    <border>
      <left style="thin">
        <color theme="0" tint="-0.34998626667073579"/>
      </left>
      <right/>
      <top style="thin">
        <color indexed="64"/>
      </top>
      <bottom style="thin">
        <color indexed="64"/>
      </bottom>
      <diagonal/>
    </border>
    <border>
      <left/>
      <right/>
      <top style="thin">
        <color indexed="64"/>
      </top>
      <bottom style="thin">
        <color indexed="64"/>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s>
  <cellStyleXfs count="779">
    <xf numFmtId="0" fontId="0" fillId="0" borderId="0"/>
    <xf numFmtId="9" fontId="2" fillId="0" borderId="0" applyFont="0" applyFill="0" applyBorder="0" applyAlignment="0" applyProtection="0"/>
    <xf numFmtId="0" fontId="13" fillId="0" borderId="0"/>
    <xf numFmtId="4" fontId="15" fillId="0" borderId="0" applyFont="0" applyFill="0" applyBorder="0" applyAlignment="0" applyProtection="0"/>
    <xf numFmtId="172" fontId="15" fillId="0" borderId="0" applyFont="0" applyFill="0" applyBorder="0" applyAlignment="0" applyProtection="0"/>
    <xf numFmtId="1" fontId="15" fillId="0" borderId="0" applyFont="0" applyFill="0" applyBorder="0" applyAlignment="0" applyProtection="0"/>
    <xf numFmtId="185" fontId="15" fillId="0" borderId="0" applyFont="0" applyFill="0" applyBorder="0" applyAlignment="0" applyProtection="0"/>
    <xf numFmtId="175" fontId="15" fillId="0" borderId="0" applyFont="0" applyFill="0" applyBorder="0" applyAlignment="0" applyProtection="0"/>
    <xf numFmtId="1" fontId="15" fillId="0" borderId="0" applyFont="0" applyFill="0" applyBorder="0" applyAlignment="0" applyProtection="0"/>
    <xf numFmtId="3" fontId="15" fillId="0" borderId="0" applyFont="0" applyFill="0" applyBorder="0" applyAlignment="0" applyProtection="0"/>
    <xf numFmtId="4" fontId="15" fillId="0" borderId="0" applyFont="0" applyFill="0" applyBorder="0" applyAlignment="0" applyProtection="0"/>
    <xf numFmtId="9" fontId="15" fillId="0" borderId="0" applyFont="0" applyFill="0" applyBorder="0" applyAlignment="0" applyProtection="0"/>
    <xf numFmtId="170" fontId="15" fillId="0" borderId="0" applyFont="0" applyFill="0" applyBorder="0" applyAlignment="0" applyProtection="0"/>
    <xf numFmtId="10" fontId="15" fillId="0" borderId="0" applyFont="0" applyFill="0" applyBorder="0" applyAlignment="0" applyProtection="0"/>
    <xf numFmtId="0" fontId="15" fillId="0" borderId="7" applyNumberFormat="0" applyFont="0" applyFill="0" applyAlignment="0" applyProtection="0"/>
    <xf numFmtId="171" fontId="15" fillId="0" borderId="7" applyFont="0" applyFill="0" applyBorder="0" applyAlignment="0" applyProtection="0"/>
    <xf numFmtId="169" fontId="15" fillId="0" borderId="7" applyFont="0" applyFill="0" applyBorder="0" applyAlignment="0" applyProtection="0"/>
    <xf numFmtId="172" fontId="15" fillId="0" borderId="0" applyFont="0" applyFill="0" applyBorder="0" applyAlignment="0" applyProtection="0"/>
    <xf numFmtId="173" fontId="15" fillId="0" borderId="18" applyFont="0" applyFill="0" applyBorder="0" applyAlignment="0" applyProtection="0"/>
    <xf numFmtId="174" fontId="15" fillId="0" borderId="18" applyFont="0" applyFill="0" applyBorder="0" applyAlignment="0" applyProtection="0"/>
    <xf numFmtId="175" fontId="15" fillId="0" borderId="18" applyFont="0" applyFill="0" applyBorder="0" applyAlignment="0" applyProtection="0"/>
    <xf numFmtId="0" fontId="15" fillId="0" borderId="19" applyNumberFormat="0" applyFont="0" applyFill="0" applyAlignment="0" applyProtection="0"/>
    <xf numFmtId="176" fontId="15" fillId="0" borderId="0" applyFont="0" applyFill="0" applyBorder="0" applyAlignment="0" applyProtection="0"/>
    <xf numFmtId="177" fontId="15" fillId="0" borderId="0" applyFont="0" applyFill="0" applyBorder="0" applyAlignment="0" applyProtection="0"/>
    <xf numFmtId="178" fontId="15" fillId="0" borderId="0" applyFont="0" applyFill="0" applyBorder="0" applyAlignment="0" applyProtection="0"/>
    <xf numFmtId="179" fontId="15" fillId="0" borderId="18" applyFont="0" applyFill="0" applyBorder="0" applyAlignment="0" applyProtection="0"/>
    <xf numFmtId="180" fontId="15" fillId="0" borderId="18" applyFont="0" applyFill="0" applyBorder="0" applyAlignment="0" applyProtection="0"/>
    <xf numFmtId="181" fontId="15" fillId="0" borderId="18" applyFont="0" applyFill="0" applyBorder="0" applyAlignment="0" applyProtection="0"/>
    <xf numFmtId="0" fontId="15" fillId="0" borderId="18" applyNumberFormat="0" applyFont="0" applyFill="0" applyAlignment="0" applyProtection="0"/>
    <xf numFmtId="184" fontId="15" fillId="0" borderId="20" applyFont="0" applyFill="0" applyBorder="0" applyProtection="0">
      <alignment horizontal="center"/>
    </xf>
    <xf numFmtId="182" fontId="15" fillId="0" borderId="20" applyFont="0" applyFill="0" applyBorder="0" applyProtection="0">
      <alignment horizontal="center"/>
    </xf>
    <xf numFmtId="183" fontId="15" fillId="0" borderId="20" applyFont="0" applyFill="0" applyBorder="0" applyProtection="0">
      <alignment horizontal="left"/>
    </xf>
    <xf numFmtId="0" fontId="15" fillId="0" borderId="20" applyNumberFormat="0" applyFont="0" applyFill="0" applyAlignment="0" applyProtection="0"/>
    <xf numFmtId="0" fontId="15" fillId="1" borderId="0" applyNumberFormat="0" applyFont="0" applyFill="0" applyBorder="0" applyProtection="0">
      <alignment horizontal="fill"/>
    </xf>
    <xf numFmtId="0" fontId="15" fillId="1" borderId="0" applyNumberFormat="0" applyFont="0" applyBorder="0" applyAlignment="0" applyProtection="0"/>
    <xf numFmtId="0" fontId="15" fillId="4" borderId="0" applyNumberFormat="0" applyFont="0" applyBorder="0" applyAlignment="0" applyProtection="0"/>
    <xf numFmtId="0" fontId="15" fillId="5" borderId="0" applyNumberFormat="0" applyFont="0" applyBorder="0" applyAlignment="0" applyProtection="0"/>
    <xf numFmtId="0" fontId="16" fillId="0" borderId="7" applyNumberFormat="0" applyFill="0" applyBorder="0" applyAlignment="0" applyProtection="0"/>
    <xf numFmtId="0" fontId="17" fillId="0" borderId="7" applyNumberFormat="0" applyFill="0" applyBorder="0" applyAlignment="0" applyProtection="0"/>
    <xf numFmtId="0" fontId="15" fillId="0" borderId="0" applyNumberFormat="0" applyFont="0" applyFill="0" applyBorder="0" applyProtection="0">
      <alignment textRotation="90"/>
    </xf>
    <xf numFmtId="0" fontId="15" fillId="0" borderId="20" applyNumberFormat="0" applyFont="0" applyFill="0" applyAlignment="0" applyProtection="0"/>
    <xf numFmtId="0" fontId="15" fillId="0" borderId="19" applyNumberFormat="0" applyFont="0" applyFill="0" applyAlignment="0" applyProtection="0"/>
    <xf numFmtId="0" fontId="15" fillId="0" borderId="7" applyNumberFormat="0" applyFont="0" applyFill="0" applyAlignment="0" applyProtection="0"/>
    <xf numFmtId="184" fontId="15" fillId="0" borderId="0" applyFont="0" applyFill="0" applyBorder="0" applyProtection="0">
      <alignment horizontal="center"/>
    </xf>
    <xf numFmtId="168" fontId="14" fillId="0" borderId="0" applyFont="0" applyFill="0" applyBorder="0" applyAlignment="0" applyProtection="0">
      <alignment vertical="center"/>
    </xf>
    <xf numFmtId="4" fontId="18" fillId="0" borderId="0" applyFont="0" applyFill="0" applyBorder="0" applyAlignment="0" applyProtection="0"/>
    <xf numFmtId="166" fontId="14" fillId="0" borderId="0" applyFont="0" applyFill="0" applyBorder="0" applyAlignment="0" applyProtection="0"/>
    <xf numFmtId="0" fontId="14" fillId="0" borderId="0">
      <alignment vertical="center"/>
    </xf>
    <xf numFmtId="9" fontId="14" fillId="0" borderId="0" applyFont="0" applyFill="0" applyBorder="0" applyAlignment="0" applyProtection="0"/>
    <xf numFmtId="3" fontId="15" fillId="0" borderId="0" applyFont="0" applyFill="0" applyBorder="0" applyAlignment="0" applyProtection="0">
      <alignment horizontal="center"/>
    </xf>
    <xf numFmtId="3" fontId="19" fillId="0" borderId="0" applyFont="0" applyFill="0" applyBorder="0" applyAlignment="0" applyProtection="0">
      <alignment horizontal="center"/>
    </xf>
    <xf numFmtId="3" fontId="20" fillId="0" borderId="0" applyFont="0" applyFill="0" applyBorder="0" applyAlignment="0" applyProtection="0">
      <alignment horizontal="center"/>
    </xf>
    <xf numFmtId="3" fontId="19" fillId="0" borderId="0" applyFont="0" applyFill="0" applyBorder="0" applyAlignment="0" applyProtection="0">
      <alignment horizontal="center"/>
    </xf>
    <xf numFmtId="3" fontId="19" fillId="0" borderId="0" applyFont="0" applyFill="0" applyBorder="0" applyAlignment="0" applyProtection="0">
      <alignment horizontal="center"/>
    </xf>
    <xf numFmtId="172" fontId="20" fillId="0" borderId="0" applyFont="0" applyFill="0" applyBorder="0" applyAlignment="0" applyProtection="0">
      <alignment horizontal="center"/>
    </xf>
    <xf numFmtId="172" fontId="19" fillId="0" borderId="0" applyFont="0" applyFill="0" applyBorder="0" applyAlignment="0" applyProtection="0">
      <alignment horizontal="center"/>
    </xf>
    <xf numFmtId="172" fontId="15" fillId="0" borderId="0" applyFont="0" applyFill="0" applyBorder="0" applyAlignment="0" applyProtection="0">
      <alignment horizontal="center"/>
    </xf>
    <xf numFmtId="172" fontId="15" fillId="0" borderId="0" applyFont="0" applyFill="0" applyBorder="0" applyAlignment="0" applyProtection="0"/>
    <xf numFmtId="172" fontId="15" fillId="0" borderId="0" applyFont="0" applyFill="0" applyBorder="0" applyAlignment="0" applyProtection="0">
      <alignment horizontal="center"/>
    </xf>
    <xf numFmtId="172" fontId="15" fillId="0" borderId="0" applyFont="0" applyFill="0" applyBorder="0" applyAlignment="0" applyProtection="0">
      <alignment horizontal="center"/>
    </xf>
    <xf numFmtId="186" fontId="21" fillId="0" borderId="0" applyFont="0" applyFill="0" applyBorder="0" applyAlignment="0" applyProtection="0"/>
    <xf numFmtId="187" fontId="21" fillId="0" borderId="0" applyFont="0" applyFill="0" applyBorder="0" applyAlignment="0" applyProtection="0"/>
    <xf numFmtId="1" fontId="20" fillId="0" borderId="0" applyFont="0" applyFill="0" applyBorder="0" applyAlignment="0" applyProtection="0">
      <alignment horizontal="center"/>
    </xf>
    <xf numFmtId="1" fontId="15" fillId="0" borderId="0" applyFont="0" applyFill="0" applyBorder="0" applyAlignment="0" applyProtection="0"/>
    <xf numFmtId="1" fontId="15" fillId="0" borderId="0" applyFont="0" applyFill="0" applyBorder="0" applyAlignment="0" applyProtection="0">
      <alignment horizontal="center"/>
    </xf>
    <xf numFmtId="188" fontId="15" fillId="0" borderId="0" applyFont="0" applyFill="0" applyBorder="0" applyAlignment="0" applyProtection="0">
      <alignment horizontal="center"/>
    </xf>
    <xf numFmtId="188" fontId="20" fillId="0" borderId="0" applyFont="0" applyFill="0" applyBorder="0" applyAlignment="0" applyProtection="0">
      <alignment horizontal="center"/>
    </xf>
    <xf numFmtId="10" fontId="15" fillId="0" borderId="0" applyFont="0" applyFill="0" applyBorder="0" applyAlignment="0" applyProtection="0">
      <alignment horizontal="center"/>
    </xf>
    <xf numFmtId="10" fontId="20" fillId="0" borderId="0" applyFont="0" applyFill="0" applyBorder="0" applyAlignment="0" applyProtection="0">
      <alignment horizontal="center"/>
    </xf>
    <xf numFmtId="1" fontId="22" fillId="0" borderId="0" applyFont="0" applyFill="0" applyBorder="0" applyAlignment="0" applyProtection="0"/>
    <xf numFmtId="3" fontId="22" fillId="0" borderId="0" applyFont="0" applyFill="0" applyBorder="0" applyAlignment="0" applyProtection="0"/>
    <xf numFmtId="2" fontId="22" fillId="0" borderId="0" applyFont="0" applyFill="0" applyBorder="0" applyAlignment="0" applyProtection="0"/>
    <xf numFmtId="4" fontId="22" fillId="0" borderId="0" applyFont="0" applyFill="0" applyBorder="0" applyAlignment="0" applyProtection="0"/>
    <xf numFmtId="9" fontId="22" fillId="0" borderId="0" applyFont="0" applyFill="0" applyBorder="0" applyAlignment="0" applyProtection="0"/>
    <xf numFmtId="170" fontId="22" fillId="0" borderId="0" applyFont="0" applyFill="0" applyBorder="0" applyAlignment="0" applyProtection="0"/>
    <xf numFmtId="10" fontId="22" fillId="0" borderId="0" applyFont="0" applyFill="0" applyBorder="0" applyAlignment="0" applyProtection="0"/>
    <xf numFmtId="171" fontId="22" fillId="0" borderId="0" applyFont="0" applyFill="0" applyBorder="0" applyAlignment="0" applyProtection="0"/>
    <xf numFmtId="169" fontId="22" fillId="0" borderId="0" applyFont="0" applyFill="0" applyBorder="0" applyAlignment="0" applyProtection="0"/>
    <xf numFmtId="189" fontId="22" fillId="0" borderId="0" applyFont="0" applyFill="0" applyBorder="0" applyAlignment="0" applyProtection="0"/>
    <xf numFmtId="172" fontId="22" fillId="0" borderId="0" applyFont="0" applyFill="0" applyBorder="0" applyAlignment="0" applyProtection="0"/>
    <xf numFmtId="173" fontId="22" fillId="0" borderId="0" applyFont="0" applyFill="0" applyBorder="0" applyAlignment="0" applyProtection="0"/>
    <xf numFmtId="174" fontId="22" fillId="0" borderId="0" applyFont="0" applyFill="0" applyBorder="0" applyAlignment="0" applyProtection="0"/>
    <xf numFmtId="175" fontId="22" fillId="0" borderId="0" applyFont="0" applyFill="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176" fontId="22" fillId="0" borderId="0" applyFont="0" applyFill="0" applyBorder="0" applyAlignment="0" applyProtection="0"/>
    <xf numFmtId="177" fontId="22" fillId="0" borderId="0" applyFont="0" applyFill="0" applyBorder="0" applyAlignment="0" applyProtection="0"/>
    <xf numFmtId="190" fontId="22" fillId="0" borderId="0" applyFont="0" applyFill="0" applyBorder="0" applyAlignment="0" applyProtection="0"/>
    <xf numFmtId="178" fontId="22" fillId="0" borderId="0" applyFont="0" applyFill="0" applyBorder="0" applyAlignment="0" applyProtection="0"/>
    <xf numFmtId="179" fontId="22" fillId="0" borderId="0" applyFont="0" applyFill="0" applyBorder="0" applyAlignment="0" applyProtection="0"/>
    <xf numFmtId="180" fontId="22" fillId="0" borderId="0" applyFont="0" applyFill="0" applyBorder="0" applyAlignment="0" applyProtection="0"/>
    <xf numFmtId="181" fontId="22" fillId="0" borderId="0" applyFont="0" applyFill="0" applyBorder="0" applyAlignment="0" applyProtection="0"/>
    <xf numFmtId="191" fontId="22" fillId="0" borderId="0" applyFont="0" applyFill="0" applyBorder="0" applyAlignment="0" applyProtection="0"/>
    <xf numFmtId="192" fontId="22" fillId="0" borderId="0" applyFont="0" applyFill="0" applyBorder="0" applyAlignment="0" applyProtection="0"/>
    <xf numFmtId="193" fontId="22" fillId="0" borderId="0" applyFont="0" applyFill="0" applyBorder="0" applyAlignment="0" applyProtection="0"/>
    <xf numFmtId="194" fontId="22" fillId="0" borderId="0" applyFont="0" applyFill="0" applyBorder="0" applyAlignment="0" applyProtection="0"/>
    <xf numFmtId="195" fontId="22" fillId="0" borderId="0" applyFont="0" applyFill="0" applyBorder="0" applyAlignment="0" applyProtection="0"/>
    <xf numFmtId="196" fontId="22" fillId="0" borderId="0" applyFont="0" applyFill="0" applyBorder="0" applyAlignment="0" applyProtection="0"/>
    <xf numFmtId="197" fontId="22" fillId="0" borderId="0" applyFont="0" applyFill="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0" borderId="0" applyNumberFormat="0" applyBorder="0" applyAlignment="0" applyProtection="0"/>
    <xf numFmtId="0" fontId="23" fillId="13" borderId="0" applyNumberFormat="0" applyBorder="0" applyAlignment="0" applyProtection="0"/>
    <xf numFmtId="0" fontId="23" fillId="16"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0" borderId="0" applyNumberFormat="0" applyBorder="0" applyAlignment="0" applyProtection="0"/>
    <xf numFmtId="0" fontId="23" fillId="13" borderId="0" applyNumberFormat="0" applyBorder="0" applyAlignment="0" applyProtection="0"/>
    <xf numFmtId="0" fontId="23" fillId="16" borderId="0" applyNumberFormat="0" applyBorder="0" applyAlignment="0" applyProtection="0"/>
    <xf numFmtId="184" fontId="20" fillId="0" borderId="20" applyFont="0" applyFill="0" applyBorder="0" applyProtection="0">
      <alignment horizontal="center"/>
    </xf>
    <xf numFmtId="3" fontId="13" fillId="0" borderId="0"/>
    <xf numFmtId="0" fontId="15" fillId="1" borderId="0" applyNumberFormat="0" applyFont="0" applyFill="0" applyBorder="0" applyProtection="0">
      <alignment horizontal="fill"/>
    </xf>
    <xf numFmtId="0" fontId="15" fillId="1" borderId="0" applyNumberFormat="0" applyFont="0" applyBorder="0" applyAlignment="0" applyProtection="0"/>
    <xf numFmtId="0" fontId="15" fillId="4" borderId="0" applyNumberFormat="0" applyFont="0" applyBorder="0" applyAlignment="0" applyProtection="0"/>
    <xf numFmtId="0" fontId="15" fillId="5" borderId="0" applyNumberFormat="0" applyFont="0" applyBorder="0" applyAlignment="0" applyProtection="0"/>
    <xf numFmtId="0" fontId="16" fillId="0" borderId="7" applyNumberFormat="0" applyFill="0" applyBorder="0" applyAlignment="0" applyProtection="0"/>
    <xf numFmtId="0" fontId="17" fillId="0" borderId="7" applyNumberFormat="0" applyFill="0" applyBorder="0" applyAlignment="0" applyProtection="0"/>
    <xf numFmtId="0" fontId="15" fillId="0" borderId="0" applyNumberFormat="0" applyFont="0" applyFill="0" applyBorder="0" applyProtection="0">
      <alignment textRotation="90"/>
    </xf>
    <xf numFmtId="0" fontId="24" fillId="17"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17"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4" borderId="0" applyNumberFormat="0" applyBorder="0" applyAlignment="0" applyProtection="0"/>
    <xf numFmtId="0" fontId="25" fillId="0" borderId="0" applyNumberFormat="0" applyFill="0" applyBorder="0" applyAlignment="0" applyProtection="0"/>
    <xf numFmtId="0" fontId="26" fillId="8" borderId="0" applyNumberFormat="0" applyBorder="0" applyAlignment="0" applyProtection="0"/>
    <xf numFmtId="0" fontId="27" fillId="25" borderId="22" applyNumberFormat="0" applyAlignment="0" applyProtection="0"/>
    <xf numFmtId="0" fontId="27" fillId="25" borderId="22" applyNumberFormat="0" applyAlignment="0" applyProtection="0"/>
    <xf numFmtId="0" fontId="28" fillId="0" borderId="23" applyNumberFormat="0" applyFill="0" applyAlignment="0" applyProtection="0"/>
    <xf numFmtId="0" fontId="29" fillId="26" borderId="24" applyNumberFormat="0" applyAlignment="0" applyProtection="0"/>
    <xf numFmtId="0" fontId="14" fillId="27" borderId="25" applyNumberFormat="0" applyFont="0" applyAlignment="0" applyProtection="0"/>
    <xf numFmtId="0" fontId="15" fillId="0" borderId="20" applyNumberFormat="0" applyFont="0" applyFill="0" applyAlignment="0" applyProtection="0"/>
    <xf numFmtId="0" fontId="15" fillId="0" borderId="19" applyNumberFormat="0" applyFont="0" applyFill="0" applyAlignment="0" applyProtection="0"/>
    <xf numFmtId="0" fontId="15" fillId="0" borderId="7" applyNumberFormat="0" applyFont="0" applyFill="0" applyAlignment="0" applyProtection="0"/>
    <xf numFmtId="14" fontId="30" fillId="0" borderId="0" applyFont="0" applyFill="0" applyBorder="0" applyProtection="0">
      <alignment horizontal="center" vertical="center"/>
    </xf>
    <xf numFmtId="184" fontId="15" fillId="0" borderId="0" applyFont="0" applyFill="0" applyBorder="0" applyProtection="0">
      <alignment horizontal="center"/>
    </xf>
    <xf numFmtId="184" fontId="20" fillId="0" borderId="0" applyFont="0" applyFill="0" applyBorder="0" applyProtection="0">
      <alignment horizontal="center"/>
    </xf>
    <xf numFmtId="198" fontId="30" fillId="0" borderId="0" applyFont="0" applyFill="0" applyBorder="0" applyAlignment="0" applyProtection="0">
      <alignment horizontal="center"/>
    </xf>
    <xf numFmtId="0" fontId="31" fillId="12" borderId="22" applyNumberFormat="0" applyAlignment="0" applyProtection="0"/>
    <xf numFmtId="168" fontId="13" fillId="0" borderId="0" applyFont="0" applyFill="0" applyBorder="0" applyAlignment="0" applyProtection="0"/>
    <xf numFmtId="199" fontId="14" fillId="0" borderId="0" applyFont="0" applyFill="0" applyBorder="0" applyAlignment="0" applyProtection="0"/>
    <xf numFmtId="199" fontId="14"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200" fontId="13" fillId="0" borderId="0" applyFont="0" applyFill="0" applyBorder="0" applyAlignment="0" applyProtection="0"/>
    <xf numFmtId="0" fontId="32" fillId="0" borderId="0" applyNumberFormat="0" applyFill="0" applyBorder="0" applyAlignment="0" applyProtection="0"/>
    <xf numFmtId="0" fontId="33" fillId="9" borderId="0" applyNumberFormat="0" applyBorder="0" applyAlignment="0" applyProtection="0"/>
    <xf numFmtId="0" fontId="34" fillId="0" borderId="26" applyNumberFormat="0" applyFill="0" applyAlignment="0" applyProtection="0"/>
    <xf numFmtId="0" fontId="35" fillId="0" borderId="27" applyNumberFormat="0" applyFill="0" applyAlignment="0" applyProtection="0"/>
    <xf numFmtId="0" fontId="36" fillId="0" borderId="28" applyNumberFormat="0" applyFill="0" applyAlignment="0" applyProtection="0"/>
    <xf numFmtId="0" fontId="36" fillId="0" borderId="0" applyNumberFormat="0" applyFill="0" applyBorder="0" applyAlignment="0" applyProtection="0"/>
    <xf numFmtId="0" fontId="31" fillId="12" borderId="22" applyNumberFormat="0" applyAlignment="0" applyProtection="0"/>
    <xf numFmtId="0" fontId="26" fillId="8" borderId="0" applyNumberFormat="0" applyBorder="0" applyAlignment="0" applyProtection="0"/>
    <xf numFmtId="201" fontId="30" fillId="0" borderId="0" applyFont="0" applyFill="0" applyBorder="0" applyAlignment="0" applyProtection="0">
      <alignment vertical="center"/>
    </xf>
    <xf numFmtId="202" fontId="30" fillId="0" borderId="0" applyFont="0" applyFill="0" applyBorder="0" applyAlignment="0" applyProtection="0"/>
    <xf numFmtId="0" fontId="37" fillId="0" borderId="0" applyNumberFormat="0" applyFill="0" applyBorder="0" applyAlignment="0" applyProtection="0">
      <alignment vertical="top"/>
      <protection locked="0"/>
    </xf>
    <xf numFmtId="0" fontId="38" fillId="0" borderId="0" applyNumberFormat="0" applyFill="0" applyBorder="0" applyAlignment="0" applyProtection="0">
      <alignment vertical="top"/>
      <protection locked="0"/>
    </xf>
    <xf numFmtId="0" fontId="37" fillId="0" borderId="0" applyNumberFormat="0" applyFill="0" applyBorder="0" applyAlignment="0" applyProtection="0">
      <alignment vertical="top"/>
      <protection locked="0"/>
    </xf>
    <xf numFmtId="0" fontId="37" fillId="0" borderId="0" applyNumberFormat="0" applyFill="0" applyBorder="0" applyAlignment="0" applyProtection="0">
      <alignment vertical="top"/>
      <protection locked="0"/>
    </xf>
    <xf numFmtId="0" fontId="39" fillId="0" borderId="0" applyNumberFormat="0" applyFill="0" applyBorder="0" applyAlignment="0" applyProtection="0">
      <alignment vertical="top"/>
      <protection locked="0"/>
    </xf>
    <xf numFmtId="0" fontId="40" fillId="0" borderId="0" applyNumberFormat="0" applyFill="0" applyBorder="0" applyAlignment="0" applyProtection="0">
      <alignment vertical="top"/>
      <protection locked="0"/>
    </xf>
    <xf numFmtId="0" fontId="28" fillId="0" borderId="23" applyNumberFormat="0" applyFill="0" applyAlignment="0" applyProtection="0"/>
    <xf numFmtId="166" fontId="14" fillId="0" borderId="0" applyFont="0" applyFill="0" applyBorder="0" applyAlignment="0" applyProtection="0"/>
    <xf numFmtId="4" fontId="18" fillId="0" borderId="0" applyFont="0" applyFill="0" applyBorder="0" applyAlignment="0" applyProtection="0"/>
    <xf numFmtId="166" fontId="41" fillId="0" borderId="0" applyFont="0" applyFill="0" applyBorder="0" applyAlignment="0" applyProtection="0"/>
    <xf numFmtId="166" fontId="41" fillId="0" borderId="0" applyFont="0" applyFill="0" applyBorder="0" applyAlignment="0" applyProtection="0"/>
    <xf numFmtId="166" fontId="41" fillId="0" borderId="0" applyFont="0" applyFill="0" applyBorder="0" applyAlignment="0" applyProtection="0"/>
    <xf numFmtId="4" fontId="18" fillId="0" borderId="0" applyFont="0" applyFill="0" applyBorder="0" applyAlignment="0" applyProtection="0"/>
    <xf numFmtId="166" fontId="41" fillId="0" borderId="0" applyFont="0" applyFill="0" applyBorder="0" applyAlignment="0" applyProtection="0"/>
    <xf numFmtId="166" fontId="14" fillId="0" borderId="0" applyFont="0" applyFill="0" applyBorder="0" applyAlignment="0" applyProtection="0"/>
    <xf numFmtId="166" fontId="13" fillId="0" borderId="0" applyFont="0" applyFill="0" applyBorder="0" applyAlignment="0" applyProtection="0"/>
    <xf numFmtId="17" fontId="21" fillId="0" borderId="0" applyFont="0" applyFill="0" applyBorder="0" applyAlignment="0" applyProtection="0"/>
    <xf numFmtId="0" fontId="42" fillId="28" borderId="0" applyNumberFormat="0" applyBorder="0" applyAlignment="0" applyProtection="0"/>
    <xf numFmtId="0" fontId="42" fillId="28" borderId="0" applyNumberFormat="0" applyBorder="0" applyAlignment="0" applyProtection="0"/>
    <xf numFmtId="0" fontId="14" fillId="0" borderId="0"/>
    <xf numFmtId="0" fontId="14" fillId="0" borderId="0"/>
    <xf numFmtId="0" fontId="41" fillId="0" borderId="0"/>
    <xf numFmtId="0" fontId="14" fillId="0" borderId="0"/>
    <xf numFmtId="0" fontId="2" fillId="0" borderId="0"/>
    <xf numFmtId="0" fontId="14" fillId="0" borderId="0"/>
    <xf numFmtId="0" fontId="14" fillId="0" borderId="0"/>
    <xf numFmtId="0" fontId="14" fillId="0" borderId="0"/>
    <xf numFmtId="0" fontId="14" fillId="0" borderId="0"/>
    <xf numFmtId="0" fontId="14" fillId="0" borderId="0"/>
    <xf numFmtId="0" fontId="13" fillId="0" borderId="0"/>
    <xf numFmtId="0" fontId="23" fillId="0" borderId="0"/>
    <xf numFmtId="0" fontId="23" fillId="0" borderId="0"/>
    <xf numFmtId="0" fontId="41" fillId="0" borderId="0"/>
    <xf numFmtId="0" fontId="2" fillId="0" borderId="0"/>
    <xf numFmtId="0" fontId="2" fillId="0" borderId="0"/>
    <xf numFmtId="0" fontId="2" fillId="0" borderId="0"/>
    <xf numFmtId="0" fontId="13" fillId="0" borderId="0"/>
    <xf numFmtId="0" fontId="2" fillId="0" borderId="0"/>
    <xf numFmtId="0" fontId="41" fillId="0" borderId="0"/>
    <xf numFmtId="0" fontId="41" fillId="0" borderId="0"/>
    <xf numFmtId="0" fontId="2" fillId="0" borderId="0"/>
    <xf numFmtId="0" fontId="2" fillId="0" borderId="0"/>
    <xf numFmtId="0" fontId="2" fillId="0" borderId="0"/>
    <xf numFmtId="0" fontId="2" fillId="0" borderId="0"/>
    <xf numFmtId="0" fontId="2" fillId="0" borderId="0"/>
    <xf numFmtId="0" fontId="41" fillId="0" borderId="0"/>
    <xf numFmtId="0" fontId="41" fillId="0" borderId="0"/>
    <xf numFmtId="0" fontId="41" fillId="0" borderId="0"/>
    <xf numFmtId="0" fontId="14" fillId="0" borderId="0"/>
    <xf numFmtId="0" fontId="13" fillId="0" borderId="0"/>
    <xf numFmtId="0" fontId="14" fillId="0" borderId="0"/>
    <xf numFmtId="0" fontId="13" fillId="0" borderId="0"/>
    <xf numFmtId="0" fontId="41" fillId="0" borderId="0"/>
    <xf numFmtId="0" fontId="14" fillId="0" borderId="0"/>
    <xf numFmtId="0" fontId="13" fillId="0" borderId="0"/>
    <xf numFmtId="0" fontId="13" fillId="0" borderId="0"/>
    <xf numFmtId="0" fontId="2" fillId="0" borderId="0"/>
    <xf numFmtId="0" fontId="2" fillId="0" borderId="0"/>
    <xf numFmtId="0" fontId="2" fillId="0" borderId="0"/>
    <xf numFmtId="0" fontId="13" fillId="0" borderId="0"/>
    <xf numFmtId="0" fontId="14" fillId="0" borderId="0"/>
    <xf numFmtId="0" fontId="2" fillId="0" borderId="0"/>
    <xf numFmtId="0" fontId="2" fillId="0" borderId="0"/>
    <xf numFmtId="0" fontId="2" fillId="0" borderId="0"/>
    <xf numFmtId="0" fontId="2" fillId="0" borderId="0"/>
    <xf numFmtId="0" fontId="2" fillId="0" borderId="0"/>
    <xf numFmtId="0" fontId="13" fillId="0" borderId="0"/>
    <xf numFmtId="0" fontId="13" fillId="0" borderId="0"/>
    <xf numFmtId="0" fontId="13" fillId="0" borderId="0"/>
    <xf numFmtId="0" fontId="2" fillId="0" borderId="0"/>
    <xf numFmtId="0" fontId="2" fillId="0" borderId="0"/>
    <xf numFmtId="0" fontId="2" fillId="0" borderId="0"/>
    <xf numFmtId="0" fontId="13" fillId="0" borderId="0"/>
    <xf numFmtId="0" fontId="14" fillId="0" borderId="0"/>
    <xf numFmtId="0" fontId="1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4" fillId="0" borderId="0"/>
    <xf numFmtId="0" fontId="2" fillId="0" borderId="0"/>
    <xf numFmtId="0" fontId="2" fillId="0" borderId="0"/>
    <xf numFmtId="0" fontId="2" fillId="0" borderId="0"/>
    <xf numFmtId="0" fontId="2" fillId="0" borderId="0"/>
    <xf numFmtId="0" fontId="14" fillId="0" borderId="0"/>
    <xf numFmtId="0" fontId="2" fillId="0" borderId="0"/>
    <xf numFmtId="0" fontId="14" fillId="0" borderId="0"/>
    <xf numFmtId="0" fontId="14" fillId="0" borderId="0"/>
    <xf numFmtId="0" fontId="41" fillId="0" borderId="0"/>
    <xf numFmtId="0" fontId="14" fillId="0" borderId="0"/>
    <xf numFmtId="0" fontId="14" fillId="27" borderId="25" applyNumberFormat="0" applyFont="0" applyAlignment="0" applyProtection="0"/>
    <xf numFmtId="0" fontId="43" fillId="25" borderId="29" applyNumberFormat="0" applyAlignment="0" applyProtection="0"/>
    <xf numFmtId="203" fontId="30" fillId="0" borderId="0" applyFont="0" applyFill="0" applyBorder="0" applyAlignment="0" applyProtection="0">
      <alignment horizontal="center" vertical="top"/>
    </xf>
    <xf numFmtId="9" fontId="13" fillId="0" borderId="0" applyFont="0" applyFill="0" applyBorder="0" applyAlignment="0" applyProtection="0"/>
    <xf numFmtId="9" fontId="1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3" fillId="0" borderId="0" applyFont="0" applyFill="0" applyBorder="0" applyAlignment="0" applyProtection="0"/>
    <xf numFmtId="9" fontId="18" fillId="0" borderId="0" applyFont="0" applyFill="0" applyBorder="0" applyAlignment="0" applyProtection="0"/>
    <xf numFmtId="9" fontId="13"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13" fillId="0" borderId="0" applyFont="0" applyFill="0" applyBorder="0" applyAlignment="0" applyProtection="0"/>
    <xf numFmtId="9" fontId="18" fillId="0" borderId="0" applyFont="0" applyFill="0" applyBorder="0" applyAlignment="0" applyProtection="0"/>
    <xf numFmtId="195" fontId="22" fillId="0" borderId="0" applyNumberFormat="0" applyFont="0" applyFill="0" applyBorder="0" applyProtection="0">
      <alignment horizontal="fill"/>
    </xf>
    <xf numFmtId="0" fontId="22" fillId="0" borderId="0" applyNumberFormat="0" applyFont="0" applyFill="0" applyBorder="0" applyProtection="0">
      <alignment wrapText="1"/>
    </xf>
    <xf numFmtId="0" fontId="33" fillId="9" borderId="0" applyNumberFormat="0" applyBorder="0" applyAlignment="0" applyProtection="0"/>
    <xf numFmtId="0" fontId="43" fillId="25" borderId="29"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32"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34" fillId="0" borderId="26" applyNumberFormat="0" applyFill="0" applyAlignment="0" applyProtection="0"/>
    <xf numFmtId="0" fontId="35" fillId="0" borderId="27" applyNumberFormat="0" applyFill="0" applyAlignment="0" applyProtection="0"/>
    <xf numFmtId="0" fontId="36" fillId="0" borderId="28" applyNumberFormat="0" applyFill="0" applyAlignment="0" applyProtection="0"/>
    <xf numFmtId="0" fontId="36" fillId="0" borderId="0" applyNumberFormat="0" applyFill="0" applyBorder="0" applyAlignment="0" applyProtection="0"/>
    <xf numFmtId="0" fontId="47" fillId="0" borderId="30" applyNumberFormat="0" applyFill="0" applyAlignment="0" applyProtection="0"/>
    <xf numFmtId="0" fontId="29" fillId="26" borderId="24" applyNumberFormat="0" applyAlignment="0" applyProtection="0"/>
    <xf numFmtId="0" fontId="25" fillId="0" borderId="0" applyNumberFormat="0" applyFill="0" applyBorder="0" applyAlignment="0" applyProtection="0"/>
    <xf numFmtId="0" fontId="13" fillId="0" borderId="0"/>
    <xf numFmtId="168" fontId="2" fillId="0" borderId="0" applyFont="0" applyFill="0" applyBorder="0" applyAlignment="0" applyProtection="0"/>
    <xf numFmtId="0" fontId="2" fillId="0" borderId="0"/>
    <xf numFmtId="0" fontId="2" fillId="0" borderId="0"/>
    <xf numFmtId="0" fontId="2" fillId="0" borderId="0"/>
    <xf numFmtId="0" fontId="2" fillId="0" borderId="0"/>
    <xf numFmtId="9" fontId="1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65" fontId="14" fillId="0" borderId="0" applyFont="0" applyFill="0" applyBorder="0" applyAlignment="0" applyProtection="0"/>
    <xf numFmtId="3" fontId="13" fillId="0" borderId="0" applyBorder="0"/>
    <xf numFmtId="0" fontId="48" fillId="29" borderId="0"/>
    <xf numFmtId="0" fontId="49" fillId="0" borderId="0" applyNumberFormat="0" applyFill="0" applyBorder="0" applyAlignment="0"/>
    <xf numFmtId="3" fontId="14" fillId="0" borderId="7" applyFill="0" applyProtection="0">
      <alignment vertical="center" wrapText="1"/>
    </xf>
    <xf numFmtId="0" fontId="50" fillId="0" borderId="0"/>
    <xf numFmtId="0" fontId="51" fillId="0" borderId="0" applyNumberFormat="0"/>
    <xf numFmtId="0" fontId="14" fillId="0" borderId="0" applyFont="0" applyFill="0" applyBorder="0" applyAlignment="0" applyProtection="0"/>
    <xf numFmtId="3" fontId="14" fillId="30" borderId="0" applyFont="0" applyFill="0" applyBorder="0" applyAlignment="0" applyProtection="0"/>
    <xf numFmtId="204" fontId="52" fillId="0" borderId="0" applyFont="0" applyFill="0" applyBorder="0">
      <alignment horizontal="right"/>
      <protection locked="0"/>
    </xf>
    <xf numFmtId="205" fontId="13" fillId="0" borderId="0">
      <alignment horizontal="center"/>
    </xf>
    <xf numFmtId="0" fontId="14" fillId="0" borderId="0" applyFont="0" applyFill="0" applyBorder="0" applyAlignment="0" applyProtection="0"/>
    <xf numFmtId="165" fontId="14" fillId="0" borderId="0" applyFont="0" applyFill="0" applyBorder="0" applyAlignment="0" applyProtection="0"/>
    <xf numFmtId="165" fontId="23" fillId="0" borderId="0" applyFont="0" applyFill="0" applyBorder="0" applyAlignment="0" applyProtection="0"/>
    <xf numFmtId="206" fontId="14" fillId="30" borderId="0" applyFont="0" applyFill="0" applyBorder="0" applyAlignment="0" applyProtection="0"/>
    <xf numFmtId="0" fontId="14" fillId="25" borderId="31">
      <alignment horizontal="center"/>
    </xf>
    <xf numFmtId="14" fontId="52" fillId="31" borderId="0" applyFont="0" applyBorder="0" applyAlignment="0">
      <alignment vertical="top"/>
    </xf>
    <xf numFmtId="207" fontId="52" fillId="31" borderId="0" applyFont="0" applyBorder="0" applyAlignment="0">
      <alignment vertical="top"/>
    </xf>
    <xf numFmtId="14" fontId="52" fillId="0" borderId="0" applyFont="0" applyFill="0" applyBorder="0" applyProtection="0">
      <alignment horizontal="center"/>
      <protection locked="0"/>
    </xf>
    <xf numFmtId="14" fontId="14" fillId="0" borderId="0" applyFill="0" applyBorder="0" applyProtection="0">
      <alignment vertical="center" wrapText="1"/>
    </xf>
    <xf numFmtId="208" fontId="53" fillId="0" borderId="0" applyFill="0" applyBorder="0">
      <alignment horizontal="right"/>
    </xf>
    <xf numFmtId="0" fontId="53" fillId="0" borderId="16" applyBorder="0"/>
    <xf numFmtId="0" fontId="54" fillId="0" borderId="32" applyNumberFormat="0" applyFont="0" applyAlignment="0">
      <alignment horizontal="left"/>
    </xf>
    <xf numFmtId="0" fontId="55" fillId="0" borderId="0" applyNumberFormat="0" applyFont="0" applyFill="0" applyBorder="0" applyAlignment="0">
      <alignment horizontal="left" vertical="top"/>
    </xf>
    <xf numFmtId="2" fontId="14" fillId="30" borderId="0" applyFont="0" applyFill="0" applyBorder="0" applyAlignment="0" applyProtection="0"/>
    <xf numFmtId="38" fontId="53" fillId="32" borderId="0" applyNumberFormat="0" applyBorder="0" applyAlignment="0" applyProtection="0"/>
    <xf numFmtId="209" fontId="53" fillId="0" borderId="0" applyFill="0" applyBorder="0">
      <alignment horizontal="right"/>
      <protection locked="0"/>
    </xf>
    <xf numFmtId="0" fontId="53" fillId="0" borderId="0" applyFill="0" applyBorder="0">
      <alignment horizontal="right"/>
      <protection locked="0"/>
    </xf>
    <xf numFmtId="0" fontId="53" fillId="0" borderId="0" applyFill="0" applyBorder="0">
      <alignment horizontal="right"/>
      <protection locked="0"/>
    </xf>
    <xf numFmtId="0" fontId="53" fillId="0" borderId="0" applyFill="0" applyBorder="0">
      <alignment horizontal="right"/>
      <protection locked="0"/>
    </xf>
    <xf numFmtId="209" fontId="53" fillId="0" borderId="0" applyFill="0" applyBorder="0">
      <alignment horizontal="right"/>
      <protection locked="0"/>
    </xf>
    <xf numFmtId="209" fontId="53" fillId="0" borderId="0" applyFill="0" applyBorder="0">
      <alignment horizontal="right"/>
      <protection locked="0"/>
    </xf>
    <xf numFmtId="209" fontId="53" fillId="0" borderId="0" applyFill="0" applyBorder="0">
      <alignment horizontal="right"/>
      <protection locked="0"/>
    </xf>
    <xf numFmtId="209" fontId="53" fillId="0" borderId="0" applyFill="0" applyBorder="0">
      <alignment horizontal="right"/>
      <protection locked="0"/>
    </xf>
    <xf numFmtId="0" fontId="53" fillId="0" borderId="0" applyFill="0" applyBorder="0">
      <alignment horizontal="right"/>
      <protection locked="0"/>
    </xf>
    <xf numFmtId="0" fontId="53" fillId="0" borderId="0" applyFill="0" applyBorder="0">
      <alignment horizontal="right"/>
      <protection locked="0"/>
    </xf>
    <xf numFmtId="0" fontId="53" fillId="0" borderId="0" applyFill="0" applyBorder="0">
      <alignment horizontal="right"/>
      <protection locked="0"/>
    </xf>
    <xf numFmtId="0" fontId="53" fillId="0" borderId="0" applyFill="0" applyBorder="0">
      <alignment horizontal="right"/>
      <protection locked="0"/>
    </xf>
    <xf numFmtId="0" fontId="56" fillId="0" borderId="0">
      <alignment horizontal="left"/>
    </xf>
    <xf numFmtId="10" fontId="53" fillId="32" borderId="7" applyNumberFormat="0" applyBorder="0" applyAlignment="0" applyProtection="0"/>
    <xf numFmtId="0" fontId="57" fillId="33" borderId="0"/>
    <xf numFmtId="210" fontId="14" fillId="0" borderId="0" applyFont="0" applyFill="0" applyBorder="0" applyAlignment="0" applyProtection="0"/>
    <xf numFmtId="0" fontId="58" fillId="0" borderId="33"/>
    <xf numFmtId="3" fontId="14" fillId="0" borderId="0" applyFont="0" applyFill="0" applyBorder="0" applyAlignment="0" applyProtection="0"/>
    <xf numFmtId="0" fontId="52" fillId="31" borderId="0" applyNumberFormat="0" applyFont="0" applyBorder="0" applyAlignment="0">
      <alignment vertical="top"/>
    </xf>
    <xf numFmtId="211" fontId="59" fillId="0" borderId="0"/>
    <xf numFmtId="0" fontId="60" fillId="32" borderId="0">
      <alignment horizontal="right"/>
    </xf>
    <xf numFmtId="0" fontId="61" fillId="34" borderId="17"/>
    <xf numFmtId="10" fontId="14" fillId="0" borderId="0" applyFont="0" applyFill="0" applyBorder="0" applyAlignment="0" applyProtection="0"/>
    <xf numFmtId="9" fontId="14"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212" fontId="53" fillId="0" borderId="0" applyFont="0" applyFill="0" applyBorder="0">
      <alignment horizontal="right"/>
      <protection locked="0"/>
    </xf>
    <xf numFmtId="4" fontId="60" fillId="35" borderId="34" applyNumberFormat="0" applyProtection="0">
      <alignment horizontal="left" vertical="center" indent="1"/>
    </xf>
    <xf numFmtId="213" fontId="62" fillId="0" borderId="0"/>
    <xf numFmtId="0" fontId="48" fillId="29" borderId="0"/>
    <xf numFmtId="0" fontId="48" fillId="29" borderId="0"/>
    <xf numFmtId="0" fontId="58" fillId="0" borderId="0"/>
    <xf numFmtId="0" fontId="49" fillId="0" borderId="35" applyBorder="0"/>
    <xf numFmtId="0" fontId="63" fillId="0" borderId="36" applyBorder="0"/>
    <xf numFmtId="0" fontId="64" fillId="0" borderId="37" applyBorder="0"/>
    <xf numFmtId="3" fontId="14" fillId="0" borderId="0" applyFont="0" applyFill="0" applyBorder="0" applyAlignment="0" applyProtection="0"/>
    <xf numFmtId="214" fontId="14" fillId="0" borderId="0" applyFont="0" applyFill="0" applyBorder="0" applyAlignment="0" applyProtection="0"/>
    <xf numFmtId="215" fontId="14" fillId="0" borderId="0" applyFont="0" applyFill="0" applyBorder="0" applyAlignment="0" applyProtection="0"/>
    <xf numFmtId="0" fontId="65" fillId="0" borderId="0" applyFont="0" applyFill="0" applyBorder="0" applyAlignment="0" applyProtection="0"/>
    <xf numFmtId="164" fontId="66" fillId="0" borderId="0" applyFont="0" applyFill="0" applyBorder="0" applyAlignment="0" applyProtection="0"/>
    <xf numFmtId="0" fontId="66" fillId="0" borderId="0"/>
    <xf numFmtId="0" fontId="13" fillId="0" borderId="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171" fontId="15" fillId="0" borderId="7" applyFont="0" applyFill="0" applyBorder="0" applyAlignment="0" applyProtection="0"/>
    <xf numFmtId="169" fontId="15" fillId="0" borderId="7" applyFont="0" applyFill="0" applyBorder="0" applyAlignment="0" applyProtection="0"/>
    <xf numFmtId="0" fontId="23" fillId="13" borderId="0" applyNumberFormat="0" applyBorder="0" applyAlignment="0" applyProtection="0"/>
    <xf numFmtId="0" fontId="23" fillId="15" borderId="0" applyNumberFormat="0" applyBorder="0" applyAlignment="0" applyProtection="0"/>
    <xf numFmtId="0" fontId="23" fillId="10" borderId="0" applyNumberFormat="0" applyBorder="0" applyAlignment="0" applyProtection="0"/>
    <xf numFmtId="0" fontId="23" fillId="16" borderId="0" applyNumberFormat="0" applyBorder="0" applyAlignment="0" applyProtection="0"/>
    <xf numFmtId="0" fontId="24" fillId="17" borderId="0" applyNumberFormat="0" applyBorder="0" applyAlignment="0" applyProtection="0"/>
    <xf numFmtId="0" fontId="24" fillId="15" borderId="0" applyNumberFormat="0" applyBorder="0" applyAlignment="0" applyProtection="0"/>
    <xf numFmtId="0" fontId="24" fillId="18"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18" borderId="0" applyNumberFormat="0" applyBorder="0" applyAlignment="0" applyProtection="0"/>
    <xf numFmtId="0" fontId="25" fillId="0" borderId="0" applyNumberFormat="0" applyFill="0" applyBorder="0" applyAlignment="0" applyProtection="0"/>
    <xf numFmtId="3" fontId="14" fillId="0" borderId="7" applyFill="0" applyProtection="0">
      <alignment vertical="center" wrapText="1"/>
    </xf>
    <xf numFmtId="0" fontId="27" fillId="25" borderId="38" applyNumberFormat="0" applyAlignment="0" applyProtection="0"/>
    <xf numFmtId="0" fontId="13" fillId="0" borderId="0" applyNumberFormat="0" applyFont="0" applyFill="0" applyBorder="0" applyProtection="0">
      <alignment horizontal="center" vertical="center" wrapText="1"/>
    </xf>
    <xf numFmtId="0" fontId="14" fillId="0" borderId="0" applyFont="0" applyFill="0" applyBorder="0" applyAlignment="0" applyProtection="0"/>
    <xf numFmtId="3" fontId="14" fillId="30" borderId="0" applyFont="0" applyFill="0" applyBorder="0" applyAlignment="0" applyProtection="0"/>
    <xf numFmtId="0" fontId="2" fillId="6" borderId="21" applyNumberFormat="0" applyFont="0" applyAlignment="0" applyProtection="0"/>
    <xf numFmtId="0" fontId="14" fillId="0" borderId="0" applyFont="0" applyFill="0" applyBorder="0" applyAlignment="0" applyProtection="0"/>
    <xf numFmtId="165" fontId="14" fillId="0" borderId="0" applyFont="0" applyFill="0" applyBorder="0" applyAlignment="0" applyProtection="0"/>
    <xf numFmtId="206" fontId="14" fillId="30" borderId="0" applyFont="0" applyFill="0" applyBorder="0" applyAlignment="0" applyProtection="0"/>
    <xf numFmtId="0" fontId="31" fillId="12" borderId="38" applyNumberFormat="0" applyAlignment="0" applyProtection="0"/>
    <xf numFmtId="168" fontId="14" fillId="0" borderId="0" applyFont="0" applyFill="0" applyBorder="0" applyAlignment="0" applyProtection="0"/>
    <xf numFmtId="168" fontId="13"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99" fontId="14" fillId="0" borderId="0" applyFont="0" applyFill="0" applyBorder="0" applyAlignment="0" applyProtection="0"/>
    <xf numFmtId="200" fontId="14" fillId="0" borderId="0" applyFont="0" applyFill="0" applyBorder="0" applyAlignment="0" applyProtection="0"/>
    <xf numFmtId="199" fontId="14" fillId="0" borderId="0" applyFont="0" applyFill="0" applyBorder="0" applyAlignment="0" applyProtection="0"/>
    <xf numFmtId="2" fontId="14" fillId="30" borderId="0" applyFont="0" applyFill="0" applyBorder="0" applyAlignment="0" applyProtection="0"/>
    <xf numFmtId="0" fontId="26" fillId="8" borderId="0" applyNumberFormat="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14" fillId="0" borderId="0" applyFont="0" applyFill="0" applyBorder="0" applyAlignment="0" applyProtection="0"/>
    <xf numFmtId="40" fontId="18"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13"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5" fontId="2" fillId="0" borderId="0" applyFont="0" applyFill="0" applyBorder="0" applyAlignment="0" applyProtection="0"/>
    <xf numFmtId="168" fontId="14" fillId="0" borderId="0" applyFont="0" applyFill="0" applyBorder="0" applyAlignment="0" applyProtection="0"/>
    <xf numFmtId="3" fontId="14" fillId="0" borderId="0" applyFont="0" applyFill="0" applyBorder="0" applyAlignment="0" applyProtection="0"/>
    <xf numFmtId="0" fontId="2" fillId="0" borderId="0"/>
    <xf numFmtId="0" fontId="2" fillId="0" borderId="0"/>
    <xf numFmtId="0" fontId="23" fillId="0" borderId="0"/>
    <xf numFmtId="0" fontId="13" fillId="0" borderId="0"/>
    <xf numFmtId="0" fontId="14" fillId="27" borderId="39" applyNumberFormat="0" applyFont="0" applyAlignment="0" applyProtection="0"/>
    <xf numFmtId="10" fontId="14" fillId="0" borderId="0" applyFont="0" applyFill="0" applyBorder="0" applyAlignment="0" applyProtection="0"/>
    <xf numFmtId="9" fontId="14" fillId="0" borderId="0" applyFont="0" applyFill="0" applyBorder="0" applyAlignment="0" applyProtection="0"/>
    <xf numFmtId="9" fontId="18" fillId="0" borderId="0" applyFont="0" applyFill="0" applyBorder="0" applyAlignment="0" applyProtection="0"/>
    <xf numFmtId="0" fontId="43" fillId="25" borderId="40" applyNumberFormat="0" applyAlignment="0" applyProtection="0"/>
    <xf numFmtId="0" fontId="34" fillId="0" borderId="26" applyNumberFormat="0" applyFill="0" applyAlignment="0" applyProtection="0"/>
    <xf numFmtId="0" fontId="35" fillId="0" borderId="27" applyNumberFormat="0" applyFill="0" applyAlignment="0" applyProtection="0"/>
    <xf numFmtId="0" fontId="36" fillId="0" borderId="28" applyNumberFormat="0" applyFill="0" applyAlignment="0" applyProtection="0"/>
    <xf numFmtId="0" fontId="36" fillId="0" borderId="0" applyNumberFormat="0" applyFill="0" applyBorder="0" applyAlignment="0" applyProtection="0"/>
    <xf numFmtId="0" fontId="47" fillId="0" borderId="41" applyNumberFormat="0" applyFill="0" applyAlignment="0" applyProtection="0"/>
    <xf numFmtId="3" fontId="14" fillId="0" borderId="0" applyFont="0" applyFill="0" applyBorder="0" applyAlignment="0" applyProtection="0"/>
    <xf numFmtId="3" fontId="14" fillId="0" borderId="7" applyFill="0" applyProtection="0">
      <alignment vertical="center" wrapText="1"/>
    </xf>
    <xf numFmtId="3" fontId="14" fillId="0" borderId="7" applyFill="0" applyProtection="0">
      <alignment vertical="center" wrapText="1"/>
    </xf>
    <xf numFmtId="0" fontId="27" fillId="25" borderId="38" applyNumberFormat="0" applyAlignment="0" applyProtection="0"/>
    <xf numFmtId="0" fontId="27" fillId="25" borderId="38" applyNumberFormat="0" applyAlignment="0" applyProtection="0"/>
    <xf numFmtId="0" fontId="27" fillId="25" borderId="38" applyNumberFormat="0" applyAlignment="0" applyProtection="0"/>
    <xf numFmtId="0" fontId="27" fillId="25" borderId="38" applyNumberFormat="0" applyAlignment="0" applyProtection="0"/>
    <xf numFmtId="0" fontId="27" fillId="25" borderId="38" applyNumberFormat="0" applyAlignment="0" applyProtection="0"/>
    <xf numFmtId="0" fontId="27" fillId="25" borderId="38" applyNumberFormat="0" applyAlignment="0" applyProtection="0"/>
    <xf numFmtId="0" fontId="27" fillId="25" borderId="38" applyNumberFormat="0" applyAlignment="0" applyProtection="0"/>
    <xf numFmtId="0" fontId="27" fillId="25" borderId="38" applyNumberFormat="0" applyAlignment="0" applyProtection="0"/>
    <xf numFmtId="0" fontId="27" fillId="25" borderId="38" applyNumberFormat="0" applyAlignment="0" applyProtection="0"/>
    <xf numFmtId="0" fontId="27" fillId="25" borderId="38" applyNumberFormat="0" applyAlignment="0" applyProtection="0"/>
    <xf numFmtId="0" fontId="27" fillId="25" borderId="38" applyNumberFormat="0" applyAlignment="0" applyProtection="0"/>
    <xf numFmtId="0" fontId="27" fillId="25" borderId="38" applyNumberFormat="0" applyAlignment="0" applyProtection="0"/>
    <xf numFmtId="0" fontId="27" fillId="25" borderId="38" applyNumberFormat="0" applyAlignment="0" applyProtection="0"/>
    <xf numFmtId="0" fontId="14" fillId="27" borderId="39" applyNumberFormat="0" applyFont="0" applyAlignment="0" applyProtection="0"/>
    <xf numFmtId="0" fontId="14" fillId="27" borderId="39" applyNumberFormat="0" applyFont="0" applyAlignment="0" applyProtection="0"/>
    <xf numFmtId="0" fontId="14" fillId="27" borderId="39" applyNumberFormat="0" applyFont="0" applyAlignment="0" applyProtection="0"/>
    <xf numFmtId="0" fontId="14" fillId="27" borderId="39" applyNumberFormat="0" applyFont="0" applyAlignment="0" applyProtection="0"/>
    <xf numFmtId="0" fontId="14" fillId="27" borderId="39" applyNumberFormat="0" applyFont="0" applyAlignment="0" applyProtection="0"/>
    <xf numFmtId="0" fontId="53" fillId="0" borderId="16" applyBorder="0"/>
    <xf numFmtId="0" fontId="53" fillId="0" borderId="16" applyBorder="0"/>
    <xf numFmtId="0" fontId="31" fillId="12" borderId="38" applyNumberFormat="0" applyAlignment="0" applyProtection="0"/>
    <xf numFmtId="0" fontId="31" fillId="12" borderId="38" applyNumberFormat="0" applyAlignment="0" applyProtection="0"/>
    <xf numFmtId="0" fontId="31" fillId="12" borderId="38" applyNumberFormat="0" applyAlignment="0" applyProtection="0"/>
    <xf numFmtId="0" fontId="31" fillId="12" borderId="38" applyNumberFormat="0" applyAlignment="0" applyProtection="0"/>
    <xf numFmtId="0" fontId="31" fillId="12" borderId="38" applyNumberFormat="0" applyAlignment="0" applyProtection="0"/>
    <xf numFmtId="10" fontId="53" fillId="32" borderId="42" applyNumberFormat="0" applyBorder="0" applyAlignment="0" applyProtection="0"/>
    <xf numFmtId="0" fontId="31" fillId="12" borderId="38" applyNumberFormat="0" applyAlignment="0" applyProtection="0"/>
    <xf numFmtId="0" fontId="31" fillId="12" borderId="38" applyNumberFormat="0" applyAlignment="0" applyProtection="0"/>
    <xf numFmtId="0" fontId="31" fillId="12" borderId="38" applyNumberFormat="0" applyAlignment="0" applyProtection="0"/>
    <xf numFmtId="0" fontId="31" fillId="12" borderId="38" applyNumberFormat="0" applyAlignment="0" applyProtection="0"/>
    <xf numFmtId="0" fontId="31" fillId="12" borderId="38" applyNumberFormat="0" applyAlignment="0" applyProtection="0"/>
    <xf numFmtId="0" fontId="31" fillId="12" borderId="38" applyNumberFormat="0" applyAlignment="0" applyProtection="0"/>
    <xf numFmtId="0" fontId="31" fillId="12" borderId="38" applyNumberFormat="0" applyAlignment="0" applyProtection="0"/>
    <xf numFmtId="0" fontId="31" fillId="12" borderId="38" applyNumberFormat="0" applyAlignment="0" applyProtection="0"/>
    <xf numFmtId="0" fontId="31" fillId="12" borderId="38" applyNumberFormat="0" applyAlignment="0" applyProtection="0"/>
    <xf numFmtId="0" fontId="31" fillId="12" borderId="38" applyNumberFormat="0" applyAlignment="0" applyProtection="0"/>
    <xf numFmtId="0" fontId="31" fillId="12" borderId="38" applyNumberFormat="0" applyAlignment="0" applyProtection="0"/>
    <xf numFmtId="0" fontId="31" fillId="12" borderId="38" applyNumberFormat="0" applyAlignment="0" applyProtection="0"/>
    <xf numFmtId="0" fontId="31" fillId="12" borderId="38" applyNumberFormat="0" applyAlignment="0" applyProtection="0"/>
    <xf numFmtId="0" fontId="31" fillId="12" borderId="38" applyNumberFormat="0" applyAlignment="0" applyProtection="0"/>
    <xf numFmtId="0" fontId="31" fillId="12" borderId="38" applyNumberFormat="0" applyAlignment="0" applyProtection="0"/>
    <xf numFmtId="0" fontId="31" fillId="12" borderId="38" applyNumberFormat="0" applyAlignment="0" applyProtection="0"/>
    <xf numFmtId="0" fontId="31" fillId="12" borderId="38" applyNumberFormat="0" applyAlignment="0" applyProtection="0"/>
    <xf numFmtId="0" fontId="31" fillId="12" borderId="38" applyNumberFormat="0" applyAlignment="0" applyProtection="0"/>
    <xf numFmtId="0" fontId="31" fillId="12" borderId="38" applyNumberFormat="0" applyAlignment="0" applyProtection="0"/>
    <xf numFmtId="0" fontId="31" fillId="12" borderId="38" applyNumberFormat="0" applyAlignment="0" applyProtection="0"/>
    <xf numFmtId="0" fontId="14" fillId="27" borderId="39" applyNumberFormat="0" applyFont="0" applyAlignment="0" applyProtection="0"/>
    <xf numFmtId="0" fontId="14" fillId="27" borderId="39" applyNumberFormat="0" applyFont="0" applyAlignment="0" applyProtection="0"/>
    <xf numFmtId="0" fontId="14" fillId="27" borderId="39" applyNumberFormat="0" applyFont="0" applyAlignment="0" applyProtection="0"/>
    <xf numFmtId="0" fontId="14" fillId="27" borderId="39" applyNumberFormat="0" applyFont="0" applyAlignment="0" applyProtection="0"/>
    <xf numFmtId="0" fontId="14" fillId="27" borderId="39" applyNumberFormat="0" applyFont="0" applyAlignment="0" applyProtection="0"/>
    <xf numFmtId="0" fontId="14" fillId="27" borderId="39" applyNumberFormat="0" applyFont="0" applyAlignment="0" applyProtection="0"/>
    <xf numFmtId="0" fontId="14" fillId="27" borderId="39" applyNumberFormat="0" applyFont="0" applyAlignment="0" applyProtection="0"/>
    <xf numFmtId="0" fontId="43" fillId="25" borderId="40" applyNumberFormat="0" applyAlignment="0" applyProtection="0"/>
    <xf numFmtId="0" fontId="43" fillId="25" borderId="40" applyNumberFormat="0" applyAlignment="0" applyProtection="0"/>
    <xf numFmtId="0" fontId="43" fillId="25" borderId="40" applyNumberFormat="0" applyAlignment="0" applyProtection="0"/>
    <xf numFmtId="0" fontId="43" fillId="25" borderId="40" applyNumberFormat="0" applyAlignment="0" applyProtection="0"/>
    <xf numFmtId="0" fontId="43" fillId="25" borderId="40" applyNumberFormat="0" applyAlignment="0" applyProtection="0"/>
    <xf numFmtId="0" fontId="43" fillId="25" borderId="40" applyNumberFormat="0" applyAlignment="0" applyProtection="0"/>
    <xf numFmtId="0" fontId="43" fillId="25" borderId="40" applyNumberFormat="0" applyAlignment="0" applyProtection="0"/>
    <xf numFmtId="0" fontId="43" fillId="25" borderId="40" applyNumberFormat="0" applyAlignment="0" applyProtection="0"/>
    <xf numFmtId="4" fontId="60" fillId="35" borderId="34" applyNumberFormat="0" applyProtection="0">
      <alignment horizontal="left" vertical="center" indent="1"/>
    </xf>
    <xf numFmtId="4" fontId="60" fillId="35" borderId="34" applyNumberFormat="0" applyProtection="0">
      <alignment horizontal="left" vertical="center" indent="1"/>
    </xf>
    <xf numFmtId="4" fontId="60" fillId="35" borderId="34" applyNumberFormat="0" applyProtection="0">
      <alignment horizontal="left" vertical="center" indent="1"/>
    </xf>
    <xf numFmtId="4" fontId="60" fillId="35" borderId="34" applyNumberFormat="0" applyProtection="0">
      <alignment horizontal="left" vertical="center" indent="1"/>
    </xf>
    <xf numFmtId="4" fontId="60" fillId="35" borderId="34" applyNumberFormat="0" applyProtection="0">
      <alignment horizontal="left" vertical="center" indent="1"/>
    </xf>
    <xf numFmtId="4" fontId="60" fillId="35" borderId="34" applyNumberFormat="0" applyProtection="0">
      <alignment horizontal="left" vertical="center" indent="1"/>
    </xf>
    <xf numFmtId="4" fontId="60" fillId="35" borderId="34" applyNumberFormat="0" applyProtection="0">
      <alignment horizontal="left" vertical="center" indent="1"/>
    </xf>
    <xf numFmtId="4" fontId="60" fillId="35" borderId="34" applyNumberFormat="0" applyProtection="0">
      <alignment horizontal="left" vertical="center" indent="1"/>
    </xf>
    <xf numFmtId="0" fontId="43" fillId="25" borderId="40" applyNumberFormat="0" applyAlignment="0" applyProtection="0"/>
    <xf numFmtId="0" fontId="43" fillId="25" borderId="40" applyNumberFormat="0" applyAlignment="0" applyProtection="0"/>
    <xf numFmtId="0" fontId="43" fillId="25" borderId="40" applyNumberFormat="0" applyAlignment="0" applyProtection="0"/>
    <xf numFmtId="0" fontId="43" fillId="25" borderId="40" applyNumberFormat="0" applyAlignment="0" applyProtection="0"/>
    <xf numFmtId="0" fontId="47" fillId="0" borderId="41" applyNumberFormat="0" applyFill="0" applyAlignment="0" applyProtection="0"/>
    <xf numFmtId="0" fontId="47" fillId="0" borderId="41" applyNumberFormat="0" applyFill="0" applyAlignment="0" applyProtection="0"/>
    <xf numFmtId="0" fontId="47" fillId="0" borderId="41" applyNumberFormat="0" applyFill="0" applyAlignment="0" applyProtection="0"/>
    <xf numFmtId="0" fontId="47" fillId="0" borderId="41" applyNumberFormat="0" applyFill="0" applyAlignment="0" applyProtection="0"/>
    <xf numFmtId="166" fontId="2" fillId="0" borderId="0" applyFont="0" applyFill="0" applyBorder="0" applyAlignment="0" applyProtection="0"/>
    <xf numFmtId="0" fontId="27" fillId="25" borderId="38" applyNumberFormat="0" applyAlignment="0" applyProtection="0"/>
    <xf numFmtId="168" fontId="14" fillId="0" borderId="0" applyFont="0" applyFill="0" applyBorder="0" applyAlignment="0" applyProtection="0"/>
    <xf numFmtId="168" fontId="14" fillId="0" borderId="0" applyFont="0" applyFill="0" applyBorder="0" applyAlignment="0" applyProtection="0"/>
    <xf numFmtId="0" fontId="31" fillId="12" borderId="38" applyNumberFormat="0" applyAlignment="0" applyProtection="0"/>
    <xf numFmtId="166" fontId="14" fillId="0" borderId="0" applyFont="0" applyFill="0" applyBorder="0" applyAlignment="0" applyProtection="0"/>
    <xf numFmtId="166" fontId="14" fillId="0" borderId="0" applyFont="0" applyFill="0" applyBorder="0" applyAlignment="0" applyProtection="0"/>
    <xf numFmtId="0" fontId="14" fillId="0" borderId="0"/>
    <xf numFmtId="0" fontId="23" fillId="0" borderId="0"/>
    <xf numFmtId="0" fontId="23" fillId="0" borderId="0"/>
    <xf numFmtId="0" fontId="23" fillId="0" borderId="0"/>
    <xf numFmtId="0" fontId="14" fillId="27" borderId="39" applyNumberFormat="0" applyFont="0" applyAlignment="0" applyProtection="0"/>
    <xf numFmtId="0" fontId="43" fillId="25" borderId="40" applyNumberFormat="0" applyAlignment="0" applyProtection="0"/>
    <xf numFmtId="4" fontId="60" fillId="35" borderId="34" applyNumberFormat="0" applyProtection="0">
      <alignment horizontal="left" vertical="center" indent="1"/>
    </xf>
    <xf numFmtId="166" fontId="2" fillId="0" borderId="0" applyFont="0" applyFill="0" applyBorder="0" applyAlignment="0" applyProtection="0"/>
    <xf numFmtId="0" fontId="31" fillId="12" borderId="49" applyNumberFormat="0" applyAlignment="0" applyProtection="0"/>
    <xf numFmtId="169" fontId="15" fillId="0" borderId="48" applyFont="0" applyFill="0" applyBorder="0" applyAlignment="0" applyProtection="0"/>
    <xf numFmtId="0" fontId="27" fillId="25" borderId="49" applyNumberFormat="0" applyAlignment="0" applyProtection="0"/>
    <xf numFmtId="0" fontId="43" fillId="25" borderId="51" applyNumberFormat="0" applyAlignment="0" applyProtection="0"/>
    <xf numFmtId="0" fontId="14" fillId="27" borderId="50" applyNumberFormat="0" applyFont="0" applyAlignment="0" applyProtection="0"/>
    <xf numFmtId="3" fontId="14" fillId="0" borderId="48" applyFill="0" applyProtection="0">
      <alignment vertical="center" wrapText="1"/>
    </xf>
    <xf numFmtId="4" fontId="60" fillId="35" borderId="53" applyNumberFormat="0" applyProtection="0">
      <alignment horizontal="left" vertical="center" indent="1"/>
    </xf>
    <xf numFmtId="0" fontId="27" fillId="25" borderId="43" applyNumberFormat="0" applyAlignment="0" applyProtection="0"/>
    <xf numFmtId="0" fontId="27" fillId="25" borderId="43" applyNumberFormat="0" applyAlignment="0" applyProtection="0"/>
    <xf numFmtId="0" fontId="14" fillId="27" borderId="44" applyNumberFormat="0" applyFont="0" applyAlignment="0" applyProtection="0"/>
    <xf numFmtId="0" fontId="14" fillId="27" borderId="50" applyNumberFormat="0" applyFont="0" applyAlignment="0" applyProtection="0"/>
    <xf numFmtId="0" fontId="31" fillId="12" borderId="43" applyNumberFormat="0" applyAlignment="0" applyProtection="0"/>
    <xf numFmtId="0" fontId="31" fillId="12" borderId="43" applyNumberFormat="0" applyAlignment="0" applyProtection="0"/>
    <xf numFmtId="0" fontId="31" fillId="12" borderId="49" applyNumberFormat="0" applyAlignment="0" applyProtection="0"/>
    <xf numFmtId="0" fontId="15" fillId="0" borderId="48" applyNumberFormat="0" applyFont="0" applyFill="0" applyAlignment="0" applyProtection="0"/>
    <xf numFmtId="0" fontId="17" fillId="0" borderId="48" applyNumberFormat="0" applyFill="0" applyBorder="0" applyAlignment="0" applyProtection="0"/>
    <xf numFmtId="0" fontId="16" fillId="0" borderId="48" applyNumberFormat="0" applyFill="0" applyBorder="0" applyAlignment="0" applyProtection="0"/>
    <xf numFmtId="0" fontId="14" fillId="27" borderId="44" applyNumberFormat="0" applyFont="0" applyAlignment="0" applyProtection="0"/>
    <xf numFmtId="0" fontId="43" fillId="25" borderId="45" applyNumberFormat="0" applyAlignment="0" applyProtection="0"/>
    <xf numFmtId="0" fontId="15" fillId="0" borderId="48" applyNumberFormat="0" applyFont="0" applyFill="0" applyAlignment="0" applyProtection="0"/>
    <xf numFmtId="0" fontId="17" fillId="0" borderId="48" applyNumberFormat="0" applyFill="0" applyBorder="0" applyAlignment="0" applyProtection="0"/>
    <xf numFmtId="0" fontId="16" fillId="0" borderId="48" applyNumberFormat="0" applyFill="0" applyBorder="0" applyAlignment="0" applyProtection="0"/>
    <xf numFmtId="0" fontId="43" fillId="25" borderId="45" applyNumberFormat="0" applyAlignment="0" applyProtection="0"/>
    <xf numFmtId="171" fontId="15" fillId="0" borderId="48" applyFont="0" applyFill="0" applyBorder="0" applyAlignment="0" applyProtection="0"/>
    <xf numFmtId="0" fontId="47" fillId="0" borderId="46" applyNumberFormat="0" applyFill="0" applyAlignment="0" applyProtection="0"/>
    <xf numFmtId="0" fontId="31" fillId="12" borderId="49" applyNumberFormat="0" applyAlignment="0" applyProtection="0"/>
    <xf numFmtId="0" fontId="14" fillId="27" borderId="50" applyNumberFormat="0" applyFont="0" applyAlignment="0" applyProtection="0"/>
    <xf numFmtId="4" fontId="60" fillId="35" borderId="47" applyNumberFormat="0" applyProtection="0">
      <alignment horizontal="left" vertical="center" indent="1"/>
    </xf>
    <xf numFmtId="0" fontId="27" fillId="25" borderId="49" applyNumberFormat="0" applyAlignment="0" applyProtection="0"/>
    <xf numFmtId="171" fontId="15" fillId="0" borderId="48" applyFont="0" applyFill="0" applyBorder="0" applyAlignment="0" applyProtection="0"/>
    <xf numFmtId="3" fontId="14" fillId="0" borderId="48" applyFill="0" applyProtection="0">
      <alignment vertical="center" wrapText="1"/>
    </xf>
    <xf numFmtId="0" fontId="47" fillId="0" borderId="52" applyNumberFormat="0" applyFill="0" applyAlignment="0" applyProtection="0"/>
    <xf numFmtId="0" fontId="43" fillId="25" borderId="51" applyNumberFormat="0" applyAlignment="0" applyProtection="0"/>
    <xf numFmtId="0" fontId="27" fillId="25" borderId="43" applyNumberFormat="0" applyAlignment="0" applyProtection="0"/>
    <xf numFmtId="0" fontId="43" fillId="25" borderId="51" applyNumberFormat="0" applyAlignment="0" applyProtection="0"/>
    <xf numFmtId="0" fontId="31" fillId="12" borderId="43" applyNumberFormat="0" applyAlignment="0" applyProtection="0"/>
    <xf numFmtId="0" fontId="27" fillId="25" borderId="49" applyNumberFormat="0" applyAlignment="0" applyProtection="0"/>
    <xf numFmtId="0" fontId="14" fillId="27" borderId="44" applyNumberFormat="0" applyFont="0" applyAlignment="0" applyProtection="0"/>
    <xf numFmtId="0" fontId="43" fillId="25" borderId="45" applyNumberFormat="0" applyAlignment="0" applyProtection="0"/>
    <xf numFmtId="169" fontId="15" fillId="0" borderId="48" applyFont="0" applyFill="0" applyBorder="0" applyAlignment="0" applyProtection="0"/>
    <xf numFmtId="0" fontId="47" fillId="0" borderId="46" applyNumberFormat="0" applyFill="0" applyAlignment="0" applyProtection="0"/>
    <xf numFmtId="0" fontId="27" fillId="25" borderId="43" applyNumberFormat="0" applyAlignment="0" applyProtection="0"/>
    <xf numFmtId="0" fontId="27" fillId="25" borderId="43" applyNumberFormat="0" applyAlignment="0" applyProtection="0"/>
    <xf numFmtId="0" fontId="27" fillId="25" borderId="43" applyNumberFormat="0" applyAlignment="0" applyProtection="0"/>
    <xf numFmtId="0" fontId="27" fillId="25" borderId="43" applyNumberFormat="0" applyAlignment="0" applyProtection="0"/>
    <xf numFmtId="0" fontId="27" fillId="25" borderId="43" applyNumberFormat="0" applyAlignment="0" applyProtection="0"/>
    <xf numFmtId="0" fontId="27" fillId="25" borderId="43" applyNumberFormat="0" applyAlignment="0" applyProtection="0"/>
    <xf numFmtId="0" fontId="27" fillId="25" borderId="43" applyNumberFormat="0" applyAlignment="0" applyProtection="0"/>
    <xf numFmtId="0" fontId="27" fillId="25" borderId="43" applyNumberFormat="0" applyAlignment="0" applyProtection="0"/>
    <xf numFmtId="0" fontId="27" fillId="25" borderId="43" applyNumberFormat="0" applyAlignment="0" applyProtection="0"/>
    <xf numFmtId="0" fontId="27" fillId="25" borderId="43" applyNumberFormat="0" applyAlignment="0" applyProtection="0"/>
    <xf numFmtId="0" fontId="27" fillId="25" borderId="43" applyNumberFormat="0" applyAlignment="0" applyProtection="0"/>
    <xf numFmtId="0" fontId="27" fillId="25" borderId="43" applyNumberFormat="0" applyAlignment="0" applyProtection="0"/>
    <xf numFmtId="0" fontId="27" fillId="25" borderId="43" applyNumberFormat="0" applyAlignment="0" applyProtection="0"/>
    <xf numFmtId="0" fontId="14" fillId="27" borderId="44" applyNumberFormat="0" applyFont="0" applyAlignment="0" applyProtection="0"/>
    <xf numFmtId="0" fontId="14" fillId="27" borderId="44" applyNumberFormat="0" applyFont="0" applyAlignment="0" applyProtection="0"/>
    <xf numFmtId="0" fontId="14" fillId="27" borderId="44" applyNumberFormat="0" applyFont="0" applyAlignment="0" applyProtection="0"/>
    <xf numFmtId="0" fontId="14" fillId="27" borderId="44" applyNumberFormat="0" applyFont="0" applyAlignment="0" applyProtection="0"/>
    <xf numFmtId="0" fontId="14" fillId="27" borderId="44" applyNumberFormat="0" applyFont="0" applyAlignment="0" applyProtection="0"/>
    <xf numFmtId="0" fontId="31" fillId="12" borderId="43" applyNumberFormat="0" applyAlignment="0" applyProtection="0"/>
    <xf numFmtId="0" fontId="31" fillId="12" borderId="43" applyNumberFormat="0" applyAlignment="0" applyProtection="0"/>
    <xf numFmtId="0" fontId="31" fillId="12" borderId="43" applyNumberFormat="0" applyAlignment="0" applyProtection="0"/>
    <xf numFmtId="0" fontId="31" fillId="12" borderId="43" applyNumberFormat="0" applyAlignment="0" applyProtection="0"/>
    <xf numFmtId="0" fontId="31" fillId="12" borderId="43" applyNumberFormat="0" applyAlignment="0" applyProtection="0"/>
    <xf numFmtId="10" fontId="53" fillId="32" borderId="48" applyNumberFormat="0" applyBorder="0" applyAlignment="0" applyProtection="0"/>
    <xf numFmtId="0" fontId="31" fillId="12" borderId="43" applyNumberFormat="0" applyAlignment="0" applyProtection="0"/>
    <xf numFmtId="0" fontId="31" fillId="12" borderId="43" applyNumberFormat="0" applyAlignment="0" applyProtection="0"/>
    <xf numFmtId="0" fontId="31" fillId="12" borderId="43" applyNumberFormat="0" applyAlignment="0" applyProtection="0"/>
    <xf numFmtId="0" fontId="31" fillId="12" borderId="43" applyNumberFormat="0" applyAlignment="0" applyProtection="0"/>
    <xf numFmtId="0" fontId="31" fillId="12" borderId="43" applyNumberFormat="0" applyAlignment="0" applyProtection="0"/>
    <xf numFmtId="0" fontId="31" fillId="12" borderId="43" applyNumberFormat="0" applyAlignment="0" applyProtection="0"/>
    <xf numFmtId="0" fontId="31" fillId="12" borderId="43" applyNumberFormat="0" applyAlignment="0" applyProtection="0"/>
    <xf numFmtId="0" fontId="31" fillId="12" borderId="43" applyNumberFormat="0" applyAlignment="0" applyProtection="0"/>
    <xf numFmtId="0" fontId="31" fillId="12" borderId="43" applyNumberFormat="0" applyAlignment="0" applyProtection="0"/>
    <xf numFmtId="0" fontId="31" fillId="12" borderId="43" applyNumberFormat="0" applyAlignment="0" applyProtection="0"/>
    <xf numFmtId="0" fontId="31" fillId="12" borderId="43" applyNumberFormat="0" applyAlignment="0" applyProtection="0"/>
    <xf numFmtId="0" fontId="31" fillId="12" borderId="43" applyNumberFormat="0" applyAlignment="0" applyProtection="0"/>
    <xf numFmtId="0" fontId="31" fillId="12" borderId="43" applyNumberFormat="0" applyAlignment="0" applyProtection="0"/>
    <xf numFmtId="0" fontId="31" fillId="12" borderId="43" applyNumberFormat="0" applyAlignment="0" applyProtection="0"/>
    <xf numFmtId="0" fontId="31" fillId="12" borderId="43" applyNumberFormat="0" applyAlignment="0" applyProtection="0"/>
    <xf numFmtId="0" fontId="31" fillId="12" borderId="43" applyNumberFormat="0" applyAlignment="0" applyProtection="0"/>
    <xf numFmtId="0" fontId="31" fillId="12" borderId="43" applyNumberFormat="0" applyAlignment="0" applyProtection="0"/>
    <xf numFmtId="0" fontId="31" fillId="12" borderId="43" applyNumberFormat="0" applyAlignment="0" applyProtection="0"/>
    <xf numFmtId="0" fontId="31" fillId="12" borderId="43" applyNumberFormat="0" applyAlignment="0" applyProtection="0"/>
    <xf numFmtId="0" fontId="31" fillId="12" borderId="43" applyNumberFormat="0" applyAlignment="0" applyProtection="0"/>
    <xf numFmtId="0" fontId="14" fillId="27" borderId="44" applyNumberFormat="0" applyFont="0" applyAlignment="0" applyProtection="0"/>
    <xf numFmtId="0" fontId="14" fillId="27" borderId="44" applyNumberFormat="0" applyFont="0" applyAlignment="0" applyProtection="0"/>
    <xf numFmtId="0" fontId="14" fillId="27" borderId="44" applyNumberFormat="0" applyFont="0" applyAlignment="0" applyProtection="0"/>
    <xf numFmtId="0" fontId="14" fillId="27" borderId="44" applyNumberFormat="0" applyFont="0" applyAlignment="0" applyProtection="0"/>
    <xf numFmtId="0" fontId="14" fillId="27" borderId="44" applyNumberFormat="0" applyFont="0" applyAlignment="0" applyProtection="0"/>
    <xf numFmtId="0" fontId="14" fillId="27" borderId="44" applyNumberFormat="0" applyFont="0" applyAlignment="0" applyProtection="0"/>
    <xf numFmtId="0" fontId="14" fillId="27" borderId="44" applyNumberFormat="0" applyFont="0" applyAlignment="0" applyProtection="0"/>
    <xf numFmtId="0" fontId="43" fillId="25" borderId="45" applyNumberFormat="0" applyAlignment="0" applyProtection="0"/>
    <xf numFmtId="0" fontId="43" fillId="25" borderId="45" applyNumberFormat="0" applyAlignment="0" applyProtection="0"/>
    <xf numFmtId="0" fontId="43" fillId="25" borderId="45" applyNumberFormat="0" applyAlignment="0" applyProtection="0"/>
    <xf numFmtId="0" fontId="43" fillId="25" borderId="45" applyNumberFormat="0" applyAlignment="0" applyProtection="0"/>
    <xf numFmtId="0" fontId="43" fillId="25" borderId="45" applyNumberFormat="0" applyAlignment="0" applyProtection="0"/>
    <xf numFmtId="0" fontId="43" fillId="25" borderId="45" applyNumberFormat="0" applyAlignment="0" applyProtection="0"/>
    <xf numFmtId="0" fontId="43" fillId="25" borderId="45" applyNumberFormat="0" applyAlignment="0" applyProtection="0"/>
    <xf numFmtId="0" fontId="43" fillId="25" borderId="45" applyNumberFormat="0" applyAlignment="0" applyProtection="0"/>
    <xf numFmtId="4" fontId="60" fillId="35" borderId="47" applyNumberFormat="0" applyProtection="0">
      <alignment horizontal="left" vertical="center" indent="1"/>
    </xf>
    <xf numFmtId="4" fontId="60" fillId="35" borderId="47" applyNumberFormat="0" applyProtection="0">
      <alignment horizontal="left" vertical="center" indent="1"/>
    </xf>
    <xf numFmtId="4" fontId="60" fillId="35" borderId="47" applyNumberFormat="0" applyProtection="0">
      <alignment horizontal="left" vertical="center" indent="1"/>
    </xf>
    <xf numFmtId="4" fontId="60" fillId="35" borderId="47" applyNumberFormat="0" applyProtection="0">
      <alignment horizontal="left" vertical="center" indent="1"/>
    </xf>
    <xf numFmtId="4" fontId="60" fillId="35" borderId="47" applyNumberFormat="0" applyProtection="0">
      <alignment horizontal="left" vertical="center" indent="1"/>
    </xf>
    <xf numFmtId="4" fontId="60" fillId="35" borderId="47" applyNumberFormat="0" applyProtection="0">
      <alignment horizontal="left" vertical="center" indent="1"/>
    </xf>
    <xf numFmtId="4" fontId="60" fillId="35" borderId="47" applyNumberFormat="0" applyProtection="0">
      <alignment horizontal="left" vertical="center" indent="1"/>
    </xf>
    <xf numFmtId="4" fontId="60" fillId="35" borderId="47" applyNumberFormat="0" applyProtection="0">
      <alignment horizontal="left" vertical="center" indent="1"/>
    </xf>
    <xf numFmtId="0" fontId="43" fillId="25" borderId="45" applyNumberFormat="0" applyAlignment="0" applyProtection="0"/>
    <xf numFmtId="0" fontId="43" fillId="25" borderId="45" applyNumberFormat="0" applyAlignment="0" applyProtection="0"/>
    <xf numFmtId="0" fontId="43" fillId="25" borderId="45" applyNumberFormat="0" applyAlignment="0" applyProtection="0"/>
    <xf numFmtId="0" fontId="43" fillId="25" borderId="45" applyNumberFormat="0" applyAlignment="0" applyProtection="0"/>
    <xf numFmtId="0" fontId="47" fillId="0" borderId="46" applyNumberFormat="0" applyFill="0" applyAlignment="0" applyProtection="0"/>
    <xf numFmtId="0" fontId="47" fillId="0" borderId="46" applyNumberFormat="0" applyFill="0" applyAlignment="0" applyProtection="0"/>
    <xf numFmtId="0" fontId="47" fillId="0" borderId="46" applyNumberFormat="0" applyFill="0" applyAlignment="0" applyProtection="0"/>
    <xf numFmtId="0" fontId="47" fillId="0" borderId="46" applyNumberFormat="0" applyFill="0" applyAlignment="0" applyProtection="0"/>
    <xf numFmtId="0" fontId="27" fillId="25" borderId="43" applyNumberFormat="0" applyAlignment="0" applyProtection="0"/>
    <xf numFmtId="0" fontId="31" fillId="12" borderId="43" applyNumberFormat="0" applyAlignment="0" applyProtection="0"/>
    <xf numFmtId="0" fontId="14" fillId="27" borderId="44" applyNumberFormat="0" applyFont="0" applyAlignment="0" applyProtection="0"/>
    <xf numFmtId="0" fontId="43" fillId="25" borderId="45" applyNumberFormat="0" applyAlignment="0" applyProtection="0"/>
    <xf numFmtId="4" fontId="60" fillId="35" borderId="47" applyNumberFormat="0" applyProtection="0">
      <alignment horizontal="left" vertical="center" indent="1"/>
    </xf>
    <xf numFmtId="0" fontId="47" fillId="0" borderId="52" applyNumberFormat="0" applyFill="0" applyAlignment="0" applyProtection="0"/>
    <xf numFmtId="3" fontId="14" fillId="0" borderId="48" applyFill="0" applyProtection="0">
      <alignment vertical="center" wrapText="1"/>
    </xf>
    <xf numFmtId="3" fontId="14" fillId="0" borderId="48" applyFill="0" applyProtection="0">
      <alignment vertical="center" wrapText="1"/>
    </xf>
    <xf numFmtId="0" fontId="27" fillId="25" borderId="49" applyNumberFormat="0" applyAlignment="0" applyProtection="0"/>
    <xf numFmtId="0" fontId="27" fillId="25" borderId="49" applyNumberFormat="0" applyAlignment="0" applyProtection="0"/>
    <xf numFmtId="0" fontId="27" fillId="25" borderId="49" applyNumberFormat="0" applyAlignment="0" applyProtection="0"/>
    <xf numFmtId="0" fontId="27" fillId="25" borderId="49" applyNumberFormat="0" applyAlignment="0" applyProtection="0"/>
    <xf numFmtId="0" fontId="27" fillId="25" borderId="49" applyNumberFormat="0" applyAlignment="0" applyProtection="0"/>
    <xf numFmtId="0" fontId="27" fillId="25" borderId="49" applyNumberFormat="0" applyAlignment="0" applyProtection="0"/>
    <xf numFmtId="0" fontId="27" fillId="25" borderId="49" applyNumberFormat="0" applyAlignment="0" applyProtection="0"/>
    <xf numFmtId="0" fontId="27" fillId="25" borderId="49" applyNumberFormat="0" applyAlignment="0" applyProtection="0"/>
    <xf numFmtId="0" fontId="27" fillId="25" borderId="49" applyNumberFormat="0" applyAlignment="0" applyProtection="0"/>
    <xf numFmtId="0" fontId="27" fillId="25" borderId="49" applyNumberFormat="0" applyAlignment="0" applyProtection="0"/>
    <xf numFmtId="0" fontId="27" fillId="25" borderId="49" applyNumberFormat="0" applyAlignment="0" applyProtection="0"/>
    <xf numFmtId="0" fontId="27" fillId="25" borderId="49" applyNumberFormat="0" applyAlignment="0" applyProtection="0"/>
    <xf numFmtId="0" fontId="27" fillId="25" borderId="49" applyNumberFormat="0" applyAlignment="0" applyProtection="0"/>
    <xf numFmtId="0" fontId="14" fillId="27" borderId="50" applyNumberFormat="0" applyFont="0" applyAlignment="0" applyProtection="0"/>
    <xf numFmtId="0" fontId="14" fillId="27" borderId="50" applyNumberFormat="0" applyFont="0" applyAlignment="0" applyProtection="0"/>
    <xf numFmtId="0" fontId="14" fillId="27" borderId="50" applyNumberFormat="0" applyFont="0" applyAlignment="0" applyProtection="0"/>
    <xf numFmtId="0" fontId="14" fillId="27" borderId="50" applyNumberFormat="0" applyFont="0" applyAlignment="0" applyProtection="0"/>
    <xf numFmtId="0" fontId="14" fillId="27" borderId="50" applyNumberFormat="0" applyFont="0" applyAlignment="0" applyProtection="0"/>
    <xf numFmtId="0" fontId="31" fillId="12" borderId="49" applyNumberFormat="0" applyAlignment="0" applyProtection="0"/>
    <xf numFmtId="0" fontId="31" fillId="12" borderId="49" applyNumberFormat="0" applyAlignment="0" applyProtection="0"/>
    <xf numFmtId="0" fontId="31" fillId="12" borderId="49" applyNumberFormat="0" applyAlignment="0" applyProtection="0"/>
    <xf numFmtId="0" fontId="31" fillId="12" borderId="49" applyNumberFormat="0" applyAlignment="0" applyProtection="0"/>
    <xf numFmtId="0" fontId="31" fillId="12" borderId="49" applyNumberFormat="0" applyAlignment="0" applyProtection="0"/>
    <xf numFmtId="10" fontId="53" fillId="32" borderId="54" applyNumberFormat="0" applyBorder="0" applyAlignment="0" applyProtection="0"/>
    <xf numFmtId="0" fontId="31" fillId="12" borderId="49" applyNumberFormat="0" applyAlignment="0" applyProtection="0"/>
    <xf numFmtId="0" fontId="31" fillId="12" borderId="49" applyNumberFormat="0" applyAlignment="0" applyProtection="0"/>
    <xf numFmtId="0" fontId="31" fillId="12" borderId="49" applyNumberFormat="0" applyAlignment="0" applyProtection="0"/>
    <xf numFmtId="0" fontId="31" fillId="12" borderId="49" applyNumberFormat="0" applyAlignment="0" applyProtection="0"/>
    <xf numFmtId="0" fontId="31" fillId="12" borderId="49" applyNumberFormat="0" applyAlignment="0" applyProtection="0"/>
    <xf numFmtId="0" fontId="31" fillId="12" borderId="49" applyNumberFormat="0" applyAlignment="0" applyProtection="0"/>
    <xf numFmtId="0" fontId="31" fillId="12" borderId="49" applyNumberFormat="0" applyAlignment="0" applyProtection="0"/>
    <xf numFmtId="0" fontId="31" fillId="12" borderId="49" applyNumberFormat="0" applyAlignment="0" applyProtection="0"/>
    <xf numFmtId="0" fontId="31" fillId="12" borderId="49" applyNumberFormat="0" applyAlignment="0" applyProtection="0"/>
    <xf numFmtId="0" fontId="31" fillId="12" borderId="49" applyNumberFormat="0" applyAlignment="0" applyProtection="0"/>
    <xf numFmtId="0" fontId="31" fillId="12" borderId="49" applyNumberFormat="0" applyAlignment="0" applyProtection="0"/>
    <xf numFmtId="0" fontId="31" fillId="12" borderId="49" applyNumberFormat="0" applyAlignment="0" applyProtection="0"/>
    <xf numFmtId="0" fontId="31" fillId="12" borderId="49" applyNumberFormat="0" applyAlignment="0" applyProtection="0"/>
    <xf numFmtId="0" fontId="31" fillId="12" borderId="49" applyNumberFormat="0" applyAlignment="0" applyProtection="0"/>
    <xf numFmtId="0" fontId="31" fillId="12" borderId="49" applyNumberFormat="0" applyAlignment="0" applyProtection="0"/>
    <xf numFmtId="0" fontId="31" fillId="12" borderId="49" applyNumberFormat="0" applyAlignment="0" applyProtection="0"/>
    <xf numFmtId="0" fontId="31" fillId="12" borderId="49" applyNumberFormat="0" applyAlignment="0" applyProtection="0"/>
    <xf numFmtId="0" fontId="31" fillId="12" borderId="49" applyNumberFormat="0" applyAlignment="0" applyProtection="0"/>
    <xf numFmtId="0" fontId="31" fillId="12" borderId="49" applyNumberFormat="0" applyAlignment="0" applyProtection="0"/>
    <xf numFmtId="0" fontId="31" fillId="12" borderId="49" applyNumberFormat="0" applyAlignment="0" applyProtection="0"/>
    <xf numFmtId="0" fontId="14" fillId="27" borderId="50" applyNumberFormat="0" applyFont="0" applyAlignment="0" applyProtection="0"/>
    <xf numFmtId="0" fontId="14" fillId="27" borderId="50" applyNumberFormat="0" applyFont="0" applyAlignment="0" applyProtection="0"/>
    <xf numFmtId="0" fontId="14" fillId="27" borderId="50" applyNumberFormat="0" applyFont="0" applyAlignment="0" applyProtection="0"/>
    <xf numFmtId="0" fontId="14" fillId="27" borderId="50" applyNumberFormat="0" applyFont="0" applyAlignment="0" applyProtection="0"/>
    <xf numFmtId="0" fontId="14" fillId="27" borderId="50" applyNumberFormat="0" applyFont="0" applyAlignment="0" applyProtection="0"/>
    <xf numFmtId="0" fontId="14" fillId="27" borderId="50" applyNumberFormat="0" applyFont="0" applyAlignment="0" applyProtection="0"/>
    <xf numFmtId="0" fontId="14" fillId="27" borderId="50" applyNumberFormat="0" applyFont="0" applyAlignment="0" applyProtection="0"/>
    <xf numFmtId="0" fontId="43" fillId="25" borderId="51" applyNumberFormat="0" applyAlignment="0" applyProtection="0"/>
    <xf numFmtId="0" fontId="43" fillId="25" borderId="51" applyNumberFormat="0" applyAlignment="0" applyProtection="0"/>
    <xf numFmtId="0" fontId="43" fillId="25" borderId="51" applyNumberFormat="0" applyAlignment="0" applyProtection="0"/>
    <xf numFmtId="0" fontId="43" fillId="25" borderId="51" applyNumberFormat="0" applyAlignment="0" applyProtection="0"/>
    <xf numFmtId="0" fontId="43" fillId="25" borderId="51" applyNumberFormat="0" applyAlignment="0" applyProtection="0"/>
    <xf numFmtId="0" fontId="43" fillId="25" borderId="51" applyNumberFormat="0" applyAlignment="0" applyProtection="0"/>
    <xf numFmtId="0" fontId="43" fillId="25" borderId="51" applyNumberFormat="0" applyAlignment="0" applyProtection="0"/>
    <xf numFmtId="0" fontId="43" fillId="25" borderId="51" applyNumberFormat="0" applyAlignment="0" applyProtection="0"/>
    <xf numFmtId="4" fontId="60" fillId="35" borderId="53" applyNumberFormat="0" applyProtection="0">
      <alignment horizontal="left" vertical="center" indent="1"/>
    </xf>
    <xf numFmtId="4" fontId="60" fillId="35" borderId="53" applyNumberFormat="0" applyProtection="0">
      <alignment horizontal="left" vertical="center" indent="1"/>
    </xf>
    <xf numFmtId="4" fontId="60" fillId="35" borderId="53" applyNumberFormat="0" applyProtection="0">
      <alignment horizontal="left" vertical="center" indent="1"/>
    </xf>
    <xf numFmtId="4" fontId="60" fillId="35" borderId="53" applyNumberFormat="0" applyProtection="0">
      <alignment horizontal="left" vertical="center" indent="1"/>
    </xf>
    <xf numFmtId="4" fontId="60" fillId="35" borderId="53" applyNumberFormat="0" applyProtection="0">
      <alignment horizontal="left" vertical="center" indent="1"/>
    </xf>
    <xf numFmtId="4" fontId="60" fillId="35" borderId="53" applyNumberFormat="0" applyProtection="0">
      <alignment horizontal="left" vertical="center" indent="1"/>
    </xf>
    <xf numFmtId="4" fontId="60" fillId="35" borderId="53" applyNumberFormat="0" applyProtection="0">
      <alignment horizontal="left" vertical="center" indent="1"/>
    </xf>
    <xf numFmtId="4" fontId="60" fillId="35" borderId="53" applyNumberFormat="0" applyProtection="0">
      <alignment horizontal="left" vertical="center" indent="1"/>
    </xf>
    <xf numFmtId="0" fontId="43" fillId="25" borderId="51" applyNumberFormat="0" applyAlignment="0" applyProtection="0"/>
    <xf numFmtId="0" fontId="43" fillId="25" borderId="51" applyNumberFormat="0" applyAlignment="0" applyProtection="0"/>
    <xf numFmtId="0" fontId="43" fillId="25" borderId="51" applyNumberFormat="0" applyAlignment="0" applyProtection="0"/>
    <xf numFmtId="0" fontId="43" fillId="25" borderId="51" applyNumberFormat="0" applyAlignment="0" applyProtection="0"/>
    <xf numFmtId="0" fontId="47" fillId="0" borderId="52" applyNumberFormat="0" applyFill="0" applyAlignment="0" applyProtection="0"/>
    <xf numFmtId="0" fontId="47" fillId="0" borderId="52" applyNumberFormat="0" applyFill="0" applyAlignment="0" applyProtection="0"/>
    <xf numFmtId="0" fontId="47" fillId="0" borderId="52" applyNumberFormat="0" applyFill="0" applyAlignment="0" applyProtection="0"/>
    <xf numFmtId="0" fontId="47" fillId="0" borderId="52" applyNumberFormat="0" applyFill="0" applyAlignment="0" applyProtection="0"/>
    <xf numFmtId="0" fontId="27" fillId="25" borderId="49" applyNumberFormat="0" applyAlignment="0" applyProtection="0"/>
    <xf numFmtId="0" fontId="31" fillId="12" borderId="49" applyNumberFormat="0" applyAlignment="0" applyProtection="0"/>
    <xf numFmtId="0" fontId="14" fillId="27" borderId="50" applyNumberFormat="0" applyFont="0" applyAlignment="0" applyProtection="0"/>
    <xf numFmtId="0" fontId="43" fillId="25" borderId="51" applyNumberFormat="0" applyAlignment="0" applyProtection="0"/>
    <xf numFmtId="4" fontId="60" fillId="35" borderId="53" applyNumberFormat="0" applyProtection="0">
      <alignment horizontal="left" vertical="center" indent="1"/>
    </xf>
    <xf numFmtId="0" fontId="67" fillId="0" borderId="0"/>
    <xf numFmtId="9" fontId="67" fillId="0" borderId="0" applyFont="0" applyFill="0" applyBorder="0" applyAlignment="0" applyProtection="0"/>
    <xf numFmtId="0" fontId="67" fillId="0" borderId="0"/>
    <xf numFmtId="9" fontId="67" fillId="0" borderId="0" applyFont="0" applyFill="0" applyBorder="0" applyAlignment="0" applyProtection="0"/>
    <xf numFmtId="0" fontId="68" fillId="0" borderId="0"/>
    <xf numFmtId="44" fontId="69" fillId="0" borderId="0" applyFont="0" applyFill="0" applyBorder="0" applyAlignment="0" applyProtection="0"/>
    <xf numFmtId="9" fontId="69" fillId="0" borderId="0" applyFont="0" applyFill="0" applyBorder="0" applyAlignment="0" applyProtection="0"/>
    <xf numFmtId="217" fontId="7" fillId="36" borderId="55" applyAlignment="0" applyProtection="0"/>
    <xf numFmtId="0" fontId="1" fillId="0" borderId="0"/>
    <xf numFmtId="0" fontId="71" fillId="37" borderId="0" applyNumberFormat="0" applyBorder="0" applyAlignment="0" applyProtection="0"/>
    <xf numFmtId="0" fontId="73" fillId="38" borderId="0" applyNumberFormat="0" applyBorder="0" applyAlignment="0" applyProtection="0"/>
    <xf numFmtId="0" fontId="1" fillId="39" borderId="0" applyNumberFormat="0" applyBorder="0" applyAlignment="0" applyProtection="0"/>
    <xf numFmtId="9" fontId="1" fillId="0" borderId="0" applyFont="0" applyFill="0" applyBorder="0" applyAlignment="0" applyProtection="0"/>
    <xf numFmtId="0" fontId="1" fillId="40" borderId="0" applyNumberFormat="0" applyBorder="0" applyAlignment="0" applyProtection="0"/>
    <xf numFmtId="164" fontId="2" fillId="0" borderId="0" applyFont="0" applyFill="0" applyBorder="0" applyAlignment="0" applyProtection="0"/>
  </cellStyleXfs>
  <cellXfs count="267">
    <xf numFmtId="0" fontId="0" fillId="0" borderId="0" xfId="0"/>
    <xf numFmtId="0" fontId="0" fillId="0" borderId="0" xfId="0" applyBorder="1"/>
    <xf numFmtId="9" fontId="0" fillId="0" borderId="0" xfId="1" applyFont="1" applyBorder="1"/>
    <xf numFmtId="167" fontId="4" fillId="0" borderId="0" xfId="0" applyNumberFormat="1" applyFont="1" applyBorder="1"/>
    <xf numFmtId="0" fontId="6" fillId="0" borderId="0" xfId="0" applyFont="1" applyBorder="1" applyAlignment="1">
      <alignment horizontal="right"/>
    </xf>
    <xf numFmtId="0" fontId="4" fillId="0" borderId="5" xfId="0" applyFont="1" applyBorder="1" applyAlignment="1">
      <alignment vertical="center"/>
    </xf>
    <xf numFmtId="0" fontId="0" fillId="0" borderId="0" xfId="0" applyFill="1" applyBorder="1" applyAlignment="1">
      <alignment wrapText="1"/>
    </xf>
    <xf numFmtId="0" fontId="3" fillId="0" borderId="1" xfId="0" applyFont="1" applyFill="1" applyBorder="1" applyAlignment="1">
      <alignment horizontal="center" vertical="center"/>
    </xf>
    <xf numFmtId="0" fontId="7" fillId="0" borderId="1" xfId="0" applyFont="1" applyFill="1" applyBorder="1" applyAlignment="1">
      <alignment vertical="center"/>
    </xf>
    <xf numFmtId="9" fontId="4" fillId="0" borderId="6" xfId="1" applyFont="1" applyFill="1" applyBorder="1" applyAlignment="1">
      <alignment horizontal="center"/>
    </xf>
    <xf numFmtId="0" fontId="5" fillId="0" borderId="9" xfId="0" applyFont="1" applyBorder="1"/>
    <xf numFmtId="0" fontId="4" fillId="0" borderId="12" xfId="0" applyFont="1" applyFill="1" applyBorder="1" applyAlignment="1">
      <alignment horizontal="left"/>
    </xf>
    <xf numFmtId="0" fontId="10" fillId="0" borderId="0" xfId="0" applyFont="1"/>
    <xf numFmtId="0" fontId="10" fillId="0" borderId="0" xfId="0" applyFont="1" applyBorder="1"/>
    <xf numFmtId="0" fontId="10" fillId="0" borderId="0" xfId="0" applyFont="1" applyFill="1" applyBorder="1" applyAlignment="1">
      <alignment horizontal="center"/>
    </xf>
    <xf numFmtId="0" fontId="4" fillId="0" borderId="11" xfId="0" applyFont="1" applyBorder="1" applyAlignment="1">
      <alignment horizontal="left"/>
    </xf>
    <xf numFmtId="0" fontId="4" fillId="0" borderId="11" xfId="0" applyFont="1" applyBorder="1"/>
    <xf numFmtId="0" fontId="4" fillId="0" borderId="0" xfId="0" applyFont="1" applyFill="1" applyBorder="1" applyAlignment="1">
      <alignment horizontal="left"/>
    </xf>
    <xf numFmtId="0" fontId="4" fillId="0" borderId="0" xfId="0" applyFont="1" applyBorder="1"/>
    <xf numFmtId="0" fontId="0" fillId="0" borderId="0" xfId="0" applyFill="1" applyBorder="1"/>
    <xf numFmtId="0" fontId="4" fillId="0" borderId="0" xfId="0" applyFont="1" applyBorder="1" applyAlignment="1"/>
    <xf numFmtId="0" fontId="4" fillId="0" borderId="0" xfId="0" applyFont="1" applyFill="1" applyBorder="1"/>
    <xf numFmtId="0" fontId="4" fillId="0" borderId="14" xfId="0" applyFont="1" applyBorder="1"/>
    <xf numFmtId="0" fontId="10" fillId="0" borderId="0" xfId="0" applyFont="1" applyFill="1" applyBorder="1"/>
    <xf numFmtId="0" fontId="0" fillId="0" borderId="0" xfId="0" applyFont="1" applyBorder="1"/>
    <xf numFmtId="0" fontId="0" fillId="0" borderId="11" xfId="0" applyFont="1" applyBorder="1" applyAlignment="1">
      <alignment horizontal="left"/>
    </xf>
    <xf numFmtId="9" fontId="0" fillId="0" borderId="6" xfId="1" applyFont="1" applyFill="1" applyBorder="1" applyAlignment="1">
      <alignment horizontal="center"/>
    </xf>
    <xf numFmtId="0" fontId="0" fillId="0" borderId="0" xfId="0" applyFont="1" applyAlignment="1">
      <alignment vertical="center"/>
    </xf>
    <xf numFmtId="0" fontId="0" fillId="0" borderId="0" xfId="0" applyFont="1" applyBorder="1" applyAlignment="1"/>
    <xf numFmtId="0" fontId="0" fillId="0" borderId="0" xfId="0" applyFont="1" applyFill="1" applyBorder="1"/>
    <xf numFmtId="0" fontId="10" fillId="0" borderId="0" xfId="0" applyFont="1" applyFill="1" applyBorder="1" applyAlignment="1">
      <alignment horizontal="left"/>
    </xf>
    <xf numFmtId="0" fontId="0" fillId="0" borderId="0" xfId="0"/>
    <xf numFmtId="0" fontId="3" fillId="0" borderId="5" xfId="0" applyFont="1" applyFill="1" applyBorder="1" applyAlignment="1">
      <alignment vertical="center"/>
    </xf>
    <xf numFmtId="0" fontId="3" fillId="0" borderId="4" xfId="0" applyFont="1" applyFill="1" applyBorder="1" applyAlignment="1">
      <alignment vertical="center"/>
    </xf>
    <xf numFmtId="0" fontId="0" fillId="0" borderId="6" xfId="0" applyFont="1" applyFill="1" applyBorder="1" applyAlignment="1">
      <alignment vertical="center"/>
    </xf>
    <xf numFmtId="0" fontId="0" fillId="0" borderId="5" xfId="0" applyFont="1" applyFill="1" applyBorder="1" applyAlignment="1">
      <alignment vertical="center"/>
    </xf>
    <xf numFmtId="0" fontId="0" fillId="0" borderId="6" xfId="0" applyFont="1" applyFill="1" applyBorder="1" applyAlignment="1">
      <alignment horizontal="center" vertical="center"/>
    </xf>
    <xf numFmtId="0" fontId="0" fillId="0" borderId="0" xfId="0" applyFill="1" applyAlignment="1">
      <alignment vertical="center"/>
    </xf>
    <xf numFmtId="0" fontId="3" fillId="0" borderId="3" xfId="0" applyFont="1" applyFill="1" applyBorder="1" applyAlignment="1">
      <alignment vertical="center"/>
    </xf>
    <xf numFmtId="0" fontId="3" fillId="0" borderId="2" xfId="0" applyFont="1" applyFill="1" applyBorder="1" applyAlignment="1">
      <alignment vertical="center"/>
    </xf>
    <xf numFmtId="0" fontId="3" fillId="0" borderId="2" xfId="0" applyFont="1" applyFill="1" applyBorder="1" applyAlignment="1">
      <alignment horizontal="center" vertical="center"/>
    </xf>
    <xf numFmtId="0" fontId="7" fillId="0" borderId="3" xfId="0" applyFont="1" applyFill="1" applyBorder="1" applyAlignment="1">
      <alignment vertical="center"/>
    </xf>
    <xf numFmtId="0" fontId="3" fillId="2" borderId="4" xfId="0" applyFont="1" applyFill="1" applyBorder="1" applyAlignment="1">
      <alignment vertical="center"/>
    </xf>
    <xf numFmtId="0" fontId="0" fillId="2" borderId="4" xfId="0" applyFont="1" applyFill="1" applyBorder="1" applyAlignment="1">
      <alignment vertical="center"/>
    </xf>
    <xf numFmtId="0" fontId="10" fillId="41" borderId="0" xfId="0" applyFont="1" applyFill="1" applyBorder="1"/>
    <xf numFmtId="0" fontId="10" fillId="3" borderId="0" xfId="0" applyFont="1" applyFill="1" applyBorder="1"/>
    <xf numFmtId="9" fontId="0" fillId="3" borderId="6" xfId="0" applyNumberFormat="1" applyFont="1" applyFill="1" applyBorder="1" applyAlignment="1">
      <alignment vertical="center"/>
    </xf>
    <xf numFmtId="0" fontId="3" fillId="42" borderId="5" xfId="0" applyFont="1" applyFill="1" applyBorder="1" applyAlignment="1">
      <alignment vertical="center"/>
    </xf>
    <xf numFmtId="0" fontId="3" fillId="41" borderId="0" xfId="0" applyFont="1" applyFill="1" applyBorder="1"/>
    <xf numFmtId="0" fontId="3" fillId="3" borderId="0" xfId="0" applyFont="1" applyFill="1" applyBorder="1"/>
    <xf numFmtId="0" fontId="11" fillId="43" borderId="8" xfId="0" applyFont="1" applyFill="1" applyBorder="1"/>
    <xf numFmtId="0" fontId="11" fillId="43" borderId="15" xfId="0" applyFont="1" applyFill="1" applyBorder="1"/>
    <xf numFmtId="0" fontId="3" fillId="42" borderId="58" xfId="0" applyFont="1" applyFill="1" applyBorder="1" applyAlignment="1">
      <alignment vertical="center"/>
    </xf>
    <xf numFmtId="0" fontId="0" fillId="42" borderId="59" xfId="0" applyFill="1" applyBorder="1" applyAlignment="1">
      <alignment vertical="center"/>
    </xf>
    <xf numFmtId="0" fontId="0" fillId="0" borderId="0" xfId="0" applyFont="1" applyFill="1" applyBorder="1" applyAlignment="1"/>
    <xf numFmtId="0" fontId="3" fillId="0" borderId="58" xfId="0" applyFont="1" applyFill="1" applyBorder="1" applyAlignment="1">
      <alignment vertical="center"/>
    </xf>
    <xf numFmtId="0" fontId="74" fillId="0" borderId="0" xfId="170" applyFont="1" applyFill="1" applyBorder="1"/>
    <xf numFmtId="0" fontId="75" fillId="0" borderId="0" xfId="196" applyFont="1" applyFill="1" applyBorder="1"/>
    <xf numFmtId="0" fontId="0" fillId="0" borderId="0" xfId="0" applyFill="1"/>
    <xf numFmtId="0" fontId="77" fillId="0" borderId="0" xfId="0" applyFont="1" applyFill="1" applyBorder="1" applyAlignment="1">
      <alignment horizontal="left"/>
    </xf>
    <xf numFmtId="0" fontId="3" fillId="0" borderId="0" xfId="0" applyFont="1" applyFill="1" applyBorder="1" applyAlignment="1">
      <alignment vertical="center"/>
    </xf>
    <xf numFmtId="0" fontId="0" fillId="0" borderId="0" xfId="0" applyFill="1" applyBorder="1" applyAlignment="1">
      <alignment vertical="center"/>
    </xf>
    <xf numFmtId="0" fontId="0" fillId="0" borderId="0" xfId="0" applyFont="1" applyFill="1" applyBorder="1" applyAlignment="1">
      <alignment horizontal="left" vertical="center"/>
    </xf>
    <xf numFmtId="0" fontId="0" fillId="0" borderId="0" xfId="0" applyFill="1" applyBorder="1" applyAlignment="1">
      <alignment horizontal="left" vertical="center"/>
    </xf>
    <xf numFmtId="0" fontId="0" fillId="0" borderId="0" xfId="0" applyFill="1" applyBorder="1" applyAlignment="1">
      <alignment horizontal="center" vertical="center"/>
    </xf>
    <xf numFmtId="0" fontId="3" fillId="0" borderId="0" xfId="0" applyFont="1" applyFill="1" applyBorder="1" applyAlignment="1">
      <alignment horizontal="left" vertical="center"/>
    </xf>
    <xf numFmtId="0" fontId="3" fillId="0" borderId="0" xfId="0" applyFont="1" applyFill="1" applyBorder="1"/>
    <xf numFmtId="0" fontId="0" fillId="0" borderId="4" xfId="0" applyFill="1" applyBorder="1"/>
    <xf numFmtId="0" fontId="3" fillId="0" borderId="4" xfId="0" applyFont="1" applyFill="1" applyBorder="1" applyAlignment="1">
      <alignment horizontal="left" vertical="center"/>
    </xf>
    <xf numFmtId="164" fontId="0" fillId="3" borderId="4" xfId="778" applyFont="1" applyFill="1" applyBorder="1"/>
    <xf numFmtId="9" fontId="0" fillId="3" borderId="4" xfId="1" applyFont="1" applyFill="1" applyBorder="1"/>
    <xf numFmtId="0" fontId="0" fillId="0" borderId="4" xfId="0" applyFont="1" applyFill="1" applyBorder="1" applyAlignment="1">
      <alignment horizontal="left" vertical="center"/>
    </xf>
    <xf numFmtId="0" fontId="0" fillId="0" borderId="60" xfId="0" applyFont="1" applyFill="1" applyBorder="1"/>
    <xf numFmtId="10" fontId="4" fillId="3" borderId="13" xfId="0" applyNumberFormat="1" applyFont="1" applyFill="1" applyBorder="1" applyAlignment="1">
      <alignment vertical="center"/>
    </xf>
    <xf numFmtId="49" fontId="70" fillId="0" borderId="0" xfId="0" applyNumberFormat="1" applyFont="1" applyFill="1" applyBorder="1" applyAlignment="1"/>
    <xf numFmtId="38" fontId="3" fillId="0" borderId="0" xfId="0" applyNumberFormat="1" applyFont="1" applyFill="1" applyBorder="1" applyAlignment="1">
      <alignment horizontal="right" vertical="center"/>
    </xf>
    <xf numFmtId="218" fontId="0" fillId="0" borderId="5" xfId="0" applyNumberFormat="1" applyFill="1" applyBorder="1" applyAlignment="1">
      <alignment vertical="center"/>
    </xf>
    <xf numFmtId="0" fontId="71" fillId="0" borderId="0" xfId="170" applyFont="1" applyFill="1" applyBorder="1"/>
    <xf numFmtId="0" fontId="72" fillId="0" borderId="0" xfId="196" applyFont="1" applyFill="1" applyBorder="1"/>
    <xf numFmtId="0" fontId="0" fillId="0" borderId="0" xfId="0" quotePrefix="1" applyFill="1" applyBorder="1" applyAlignment="1">
      <alignment horizontal="left" vertical="center" indent="2"/>
    </xf>
    <xf numFmtId="0" fontId="0" fillId="0" borderId="0" xfId="0" applyFill="1" applyBorder="1" applyAlignment="1">
      <alignment horizontal="left" vertical="center" indent="3"/>
    </xf>
    <xf numFmtId="164" fontId="0" fillId="0" borderId="0" xfId="778" applyFont="1" applyFill="1" applyBorder="1"/>
    <xf numFmtId="9" fontId="0" fillId="0" borderId="0" xfId="1" applyFont="1" applyFill="1" applyBorder="1"/>
    <xf numFmtId="0" fontId="3" fillId="0" borderId="0" xfId="778" applyNumberFormat="1" applyFont="1" applyFill="1" applyBorder="1"/>
    <xf numFmtId="0" fontId="0" fillId="0" borderId="4" xfId="0" applyFont="1" applyFill="1" applyBorder="1" applyAlignment="1">
      <alignment vertical="center" wrapText="1"/>
    </xf>
    <xf numFmtId="0" fontId="0" fillId="2" borderId="4" xfId="0" applyFont="1" applyFill="1" applyBorder="1" applyAlignment="1">
      <alignment vertical="center" wrapText="1"/>
    </xf>
    <xf numFmtId="0" fontId="0" fillId="0" borderId="4" xfId="0" applyFont="1" applyFill="1" applyBorder="1" applyAlignment="1">
      <alignment horizontal="left" vertical="center" indent="2"/>
    </xf>
    <xf numFmtId="0" fontId="0" fillId="0" borderId="4" xfId="0" applyFont="1" applyFill="1" applyBorder="1" applyAlignment="1">
      <alignment vertical="center"/>
    </xf>
    <xf numFmtId="0" fontId="10" fillId="0" borderId="0" xfId="0" applyFont="1" applyAlignment="1">
      <alignment wrapText="1"/>
    </xf>
    <xf numFmtId="0" fontId="0" fillId="0" borderId="0" xfId="0" applyBorder="1" applyAlignment="1">
      <alignment wrapText="1"/>
    </xf>
    <xf numFmtId="0" fontId="3" fillId="0" borderId="0" xfId="0" applyFont="1" applyFill="1" applyBorder="1" applyAlignment="1">
      <alignment horizontal="right" wrapText="1"/>
    </xf>
    <xf numFmtId="0" fontId="8" fillId="0" borderId="4" xfId="0" applyFont="1" applyBorder="1" applyAlignment="1">
      <alignment vertical="center"/>
    </xf>
    <xf numFmtId="0" fontId="0" fillId="0" borderId="0" xfId="0" applyFill="1" applyBorder="1" applyAlignment="1">
      <alignment horizontal="left" indent="3"/>
    </xf>
    <xf numFmtId="0" fontId="0" fillId="0" borderId="0" xfId="0" applyFont="1" applyFill="1" applyBorder="1" applyAlignment="1">
      <alignment wrapText="1"/>
    </xf>
    <xf numFmtId="0" fontId="0" fillId="0" borderId="11" xfId="0" applyBorder="1" applyAlignment="1">
      <alignment horizontal="left" indent="2"/>
    </xf>
    <xf numFmtId="0" fontId="4" fillId="0" borderId="11" xfId="0" applyFont="1" applyBorder="1" applyAlignment="1">
      <alignment horizontal="left" indent="2"/>
    </xf>
    <xf numFmtId="0" fontId="4" fillId="0" borderId="0" xfId="0" quotePrefix="1" applyFont="1" applyFill="1" applyBorder="1" applyAlignment="1">
      <alignment horizontal="left" vertical="center" indent="1"/>
    </xf>
    <xf numFmtId="219" fontId="0" fillId="3" borderId="6" xfId="778" applyNumberFormat="1" applyFont="1" applyFill="1" applyBorder="1" applyAlignment="1">
      <alignment vertical="center"/>
    </xf>
    <xf numFmtId="0" fontId="0" fillId="0" borderId="0" xfId="0" applyFont="1" applyFill="1" applyBorder="1" applyAlignment="1">
      <alignment vertical="center"/>
    </xf>
    <xf numFmtId="0" fontId="0" fillId="0" borderId="0" xfId="0" applyFont="1" applyFill="1"/>
    <xf numFmtId="164" fontId="3" fillId="3" borderId="5" xfId="778" applyFont="1" applyFill="1" applyBorder="1" applyAlignment="1">
      <alignment vertical="center"/>
    </xf>
    <xf numFmtId="0" fontId="0" fillId="0" borderId="0" xfId="0" applyFont="1"/>
    <xf numFmtId="0" fontId="0" fillId="0" borderId="0" xfId="0" applyFont="1" applyFill="1" applyBorder="1" applyAlignment="1">
      <alignment horizontal="center"/>
    </xf>
    <xf numFmtId="0" fontId="0" fillId="3" borderId="0" xfId="0" applyFont="1" applyFill="1" applyBorder="1"/>
    <xf numFmtId="0" fontId="0" fillId="0" borderId="0" xfId="0" applyFont="1" applyFill="1" applyBorder="1" applyAlignment="1">
      <alignment horizontal="left"/>
    </xf>
    <xf numFmtId="0" fontId="0" fillId="41" borderId="0" xfId="0" applyFont="1" applyFill="1" applyBorder="1"/>
    <xf numFmtId="0" fontId="5" fillId="0" borderId="0" xfId="0" applyFont="1" applyFill="1" applyBorder="1"/>
    <xf numFmtId="0" fontId="0" fillId="42" borderId="59" xfId="0" applyFont="1" applyFill="1" applyBorder="1" applyAlignment="1">
      <alignment vertical="center"/>
    </xf>
    <xf numFmtId="0" fontId="0" fillId="0" borderId="0" xfId="0" applyFont="1" applyFill="1" applyAlignment="1">
      <alignment vertical="center"/>
    </xf>
    <xf numFmtId="0" fontId="0" fillId="0" borderId="6" xfId="0" applyFont="1" applyBorder="1" applyAlignment="1">
      <alignment horizontal="center" vertical="center"/>
    </xf>
    <xf numFmtId="0" fontId="0" fillId="0" borderId="59" xfId="0" applyFont="1" applyFill="1" applyBorder="1" applyAlignment="1">
      <alignment horizontal="center" vertical="center"/>
    </xf>
    <xf numFmtId="0" fontId="0" fillId="0" borderId="59" xfId="0" applyFont="1" applyFill="1" applyBorder="1" applyAlignment="1">
      <alignment vertical="center"/>
    </xf>
    <xf numFmtId="0" fontId="0" fillId="0" borderId="0" xfId="0" applyFont="1" applyAlignment="1">
      <alignment horizontal="center" vertical="center"/>
    </xf>
    <xf numFmtId="167" fontId="0" fillId="0" borderId="0" xfId="0" applyNumberFormat="1" applyFont="1" applyAlignment="1">
      <alignment vertical="center"/>
    </xf>
    <xf numFmtId="0" fontId="0" fillId="0" borderId="5" xfId="0" applyFont="1" applyBorder="1" applyAlignment="1">
      <alignment vertical="center"/>
    </xf>
    <xf numFmtId="0" fontId="0" fillId="0" borderId="0" xfId="0" applyFont="1" applyFill="1" applyAlignment="1">
      <alignment horizontal="center" vertical="center"/>
    </xf>
    <xf numFmtId="0" fontId="0" fillId="42" borderId="4" xfId="0" applyFont="1" applyFill="1" applyBorder="1" applyAlignment="1">
      <alignment vertical="center"/>
    </xf>
    <xf numFmtId="216" fontId="0" fillId="3" borderId="4" xfId="0" applyNumberFormat="1" applyFont="1" applyFill="1" applyBorder="1" applyAlignment="1">
      <alignment vertical="center"/>
    </xf>
    <xf numFmtId="0" fontId="0" fillId="0" borderId="0" xfId="0" applyFont="1" applyBorder="1" applyAlignment="1">
      <alignment horizontal="center" vertical="center"/>
    </xf>
    <xf numFmtId="0" fontId="0" fillId="0" borderId="10" xfId="0" applyFont="1" applyBorder="1"/>
    <xf numFmtId="0" fontId="0" fillId="0" borderId="11" xfId="0" applyFont="1" applyBorder="1"/>
    <xf numFmtId="38" fontId="0" fillId="0" borderId="0" xfId="0" applyNumberFormat="1" applyFont="1" applyBorder="1"/>
    <xf numFmtId="0" fontId="0" fillId="0" borderId="14" xfId="0" applyFont="1" applyBorder="1"/>
    <xf numFmtId="0" fontId="80" fillId="0" borderId="4" xfId="0" applyFont="1" applyBorder="1" applyAlignment="1">
      <alignment vertical="center"/>
    </xf>
    <xf numFmtId="49" fontId="80" fillId="0" borderId="4" xfId="0" applyNumberFormat="1" applyFont="1" applyBorder="1" applyAlignment="1">
      <alignment horizontal="right" vertical="center"/>
    </xf>
    <xf numFmtId="0" fontId="3" fillId="0" borderId="6" xfId="0" applyFont="1" applyBorder="1" applyAlignment="1">
      <alignment horizontal="center" vertical="center"/>
    </xf>
    <xf numFmtId="218" fontId="0" fillId="0" borderId="5" xfId="0" applyNumberFormat="1" applyFont="1" applyFill="1" applyBorder="1" applyAlignment="1">
      <alignment vertical="center"/>
    </xf>
    <xf numFmtId="0" fontId="4" fillId="0" borderId="0" xfId="0" applyFont="1" applyFill="1" applyBorder="1" applyAlignment="1">
      <alignment horizontal="left" vertical="center"/>
    </xf>
    <xf numFmtId="0" fontId="4" fillId="0" borderId="0" xfId="0" quotePrefix="1" applyFont="1" applyFill="1" applyBorder="1" applyAlignment="1">
      <alignment horizontal="left" indent="1"/>
    </xf>
    <xf numFmtId="9" fontId="0" fillId="2" borderId="4" xfId="0" applyNumberFormat="1" applyFont="1" applyFill="1" applyBorder="1" applyAlignment="1">
      <alignment vertical="center"/>
    </xf>
    <xf numFmtId="170" fontId="3" fillId="3" borderId="4" xfId="1" applyNumberFormat="1" applyFont="1" applyFill="1" applyBorder="1"/>
    <xf numFmtId="170" fontId="3" fillId="3" borderId="4" xfId="1" applyNumberFormat="1" applyFont="1" applyFill="1" applyBorder="1" applyAlignment="1">
      <alignment vertical="center"/>
    </xf>
    <xf numFmtId="43" fontId="0" fillId="0" borderId="0" xfId="0" applyNumberFormat="1" applyFont="1" applyBorder="1"/>
    <xf numFmtId="219" fontId="3" fillId="3" borderId="4" xfId="778" applyNumberFormat="1" applyFont="1" applyFill="1" applyBorder="1" applyAlignment="1">
      <alignment vertical="center"/>
    </xf>
    <xf numFmtId="9" fontId="3" fillId="2" borderId="4" xfId="0" applyNumberFormat="1" applyFont="1" applyFill="1" applyBorder="1" applyAlignment="1">
      <alignment vertical="center"/>
    </xf>
    <xf numFmtId="0" fontId="3" fillId="0" borderId="4" xfId="0" applyFont="1" applyFill="1" applyBorder="1" applyAlignment="1">
      <alignment horizontal="right"/>
    </xf>
    <xf numFmtId="0" fontId="3" fillId="0" borderId="4" xfId="0" applyFont="1" applyFill="1" applyBorder="1" applyAlignment="1">
      <alignment horizontal="right" vertical="center"/>
    </xf>
    <xf numFmtId="0" fontId="0" fillId="2" borderId="7" xfId="0" applyFill="1" applyBorder="1"/>
    <xf numFmtId="219" fontId="3" fillId="3" borderId="0" xfId="778" applyNumberFormat="1" applyFont="1" applyFill="1" applyBorder="1" applyAlignment="1">
      <alignment vertical="center"/>
    </xf>
    <xf numFmtId="0" fontId="0" fillId="0" borderId="0" xfId="0" applyFont="1" applyFill="1" applyBorder="1" applyAlignment="1">
      <alignment horizontal="center" vertical="center"/>
    </xf>
    <xf numFmtId="219" fontId="0" fillId="2" borderId="4" xfId="778" applyNumberFormat="1" applyFont="1" applyFill="1" applyBorder="1" applyAlignment="1">
      <alignment vertical="center"/>
    </xf>
    <xf numFmtId="219" fontId="3" fillId="0" borderId="0" xfId="778" applyNumberFormat="1" applyFont="1" applyFill="1" applyBorder="1" applyAlignment="1">
      <alignment vertical="center"/>
    </xf>
    <xf numFmtId="0" fontId="0" fillId="2" borderId="0" xfId="0" applyFont="1" applyFill="1"/>
    <xf numFmtId="0" fontId="0" fillId="0" borderId="7" xfId="0" applyFont="1" applyBorder="1" applyAlignment="1">
      <alignment vertical="center"/>
    </xf>
    <xf numFmtId="0" fontId="4" fillId="0" borderId="7" xfId="0" applyFont="1" applyBorder="1" applyAlignment="1">
      <alignment vertical="center"/>
    </xf>
    <xf numFmtId="0" fontId="81" fillId="0" borderId="0" xfId="0" applyFont="1" applyFill="1" applyAlignment="1">
      <alignment vertical="center"/>
    </xf>
    <xf numFmtId="0" fontId="81" fillId="0" borderId="0" xfId="0" applyFont="1" applyFill="1" applyAlignment="1">
      <alignment horizontal="center" vertical="center"/>
    </xf>
    <xf numFmtId="0" fontId="81" fillId="0" borderId="0" xfId="0" applyFont="1" applyFill="1" applyBorder="1"/>
    <xf numFmtId="218" fontId="0" fillId="0" borderId="0" xfId="0" applyNumberFormat="1" applyFont="1" applyFill="1" applyBorder="1" applyAlignment="1">
      <alignment vertical="center"/>
    </xf>
    <xf numFmtId="219" fontId="81" fillId="0" borderId="0" xfId="778" applyNumberFormat="1" applyFont="1" applyFill="1" applyAlignment="1">
      <alignment vertical="center"/>
    </xf>
    <xf numFmtId="43" fontId="0" fillId="0" borderId="0" xfId="0" applyNumberFormat="1"/>
    <xf numFmtId="164" fontId="3" fillId="2" borderId="4" xfId="778" applyFont="1" applyFill="1" applyBorder="1" applyAlignment="1">
      <alignment vertical="center"/>
    </xf>
    <xf numFmtId="0" fontId="82" fillId="0" borderId="0" xfId="0" applyFont="1" applyFill="1" applyBorder="1" applyAlignment="1">
      <alignment vertical="top" wrapText="1"/>
    </xf>
    <xf numFmtId="164" fontId="0" fillId="3" borderId="4" xfId="778" applyFont="1" applyFill="1" applyBorder="1" applyAlignment="1">
      <alignment vertical="center"/>
    </xf>
    <xf numFmtId="164" fontId="0" fillId="0" borderId="0" xfId="778" applyFont="1" applyAlignment="1">
      <alignment vertical="center"/>
    </xf>
    <xf numFmtId="164" fontId="3" fillId="0" borderId="5" xfId="778" applyFont="1" applyBorder="1" applyAlignment="1">
      <alignment vertical="center"/>
    </xf>
    <xf numFmtId="164" fontId="0" fillId="0" borderId="0" xfId="778" applyFont="1"/>
    <xf numFmtId="164" fontId="0" fillId="0" borderId="0" xfId="778" applyFont="1" applyFill="1"/>
    <xf numFmtId="164" fontId="0" fillId="42" borderId="59" xfId="778" applyFont="1" applyFill="1" applyBorder="1" applyAlignment="1">
      <alignment vertical="center"/>
    </xf>
    <xf numFmtId="164" fontId="0" fillId="0" borderId="0" xfId="778" applyFont="1" applyFill="1" applyBorder="1" applyAlignment="1">
      <alignment vertical="center"/>
    </xf>
    <xf numFmtId="164" fontId="7" fillId="0" borderId="62" xfId="778" applyFont="1" applyBorder="1" applyAlignment="1">
      <alignment horizontal="right" vertical="center"/>
    </xf>
    <xf numFmtId="164" fontId="3" fillId="0" borderId="0" xfId="778" applyFont="1" applyFill="1" applyBorder="1" applyAlignment="1">
      <alignment horizontal="right" vertical="center"/>
    </xf>
    <xf numFmtId="164" fontId="0" fillId="0" borderId="59" xfId="778" applyFont="1" applyFill="1" applyBorder="1" applyAlignment="1">
      <alignment vertical="center"/>
    </xf>
    <xf numFmtId="164" fontId="0" fillId="0" borderId="4" xfId="778" applyFont="1" applyFill="1" applyBorder="1" applyAlignment="1">
      <alignment vertical="center"/>
    </xf>
    <xf numFmtId="164" fontId="3" fillId="0" borderId="4" xfId="778" applyFont="1" applyFill="1" applyBorder="1" applyAlignment="1">
      <alignment vertical="center"/>
    </xf>
    <xf numFmtId="164" fontId="81" fillId="0" borderId="0" xfId="778" applyFont="1" applyFill="1" applyAlignment="1">
      <alignment vertical="center"/>
    </xf>
    <xf numFmtId="164" fontId="0" fillId="0" borderId="0" xfId="778" applyFont="1" applyBorder="1"/>
    <xf numFmtId="164" fontId="0" fillId="42" borderId="4" xfId="778" applyFont="1" applyFill="1" applyBorder="1" applyAlignment="1">
      <alignment vertical="center"/>
    </xf>
    <xf numFmtId="164" fontId="0" fillId="0" borderId="0" xfId="778" applyFont="1" applyBorder="1" applyAlignment="1">
      <alignment horizontal="center" vertical="center"/>
    </xf>
    <xf numFmtId="164" fontId="4" fillId="0" borderId="0" xfId="778" applyFont="1" applyBorder="1"/>
    <xf numFmtId="0" fontId="3" fillId="0" borderId="0" xfId="0" applyFont="1" applyBorder="1"/>
    <xf numFmtId="0" fontId="3" fillId="0" borderId="59" xfId="0" applyFont="1" applyBorder="1" applyAlignment="1">
      <alignment horizontal="center" vertical="center"/>
    </xf>
    <xf numFmtId="0" fontId="54" fillId="0" borderId="0" xfId="0" applyNumberFormat="1" applyFont="1" applyFill="1" applyBorder="1" applyAlignment="1">
      <alignment horizontal="right"/>
    </xf>
    <xf numFmtId="49" fontId="54" fillId="0" borderId="0" xfId="0" applyNumberFormat="1" applyFont="1" applyFill="1" applyBorder="1" applyAlignment="1">
      <alignment horizontal="right"/>
    </xf>
    <xf numFmtId="0" fontId="54" fillId="0" borderId="0" xfId="170" applyFont="1" applyFill="1" applyBorder="1" applyAlignment="1">
      <alignment horizontal="right"/>
    </xf>
    <xf numFmtId="0" fontId="54" fillId="0" borderId="0" xfId="196" applyFont="1" applyFill="1" applyBorder="1" applyAlignment="1">
      <alignment horizontal="right"/>
    </xf>
    <xf numFmtId="164" fontId="7" fillId="0" borderId="0" xfId="778" applyFont="1" applyBorder="1" applyAlignment="1">
      <alignment horizontal="right" vertical="center"/>
    </xf>
    <xf numFmtId="164" fontId="0" fillId="3" borderId="5" xfId="778" applyNumberFormat="1" applyFont="1" applyFill="1" applyBorder="1" applyAlignment="1">
      <alignment vertical="center"/>
    </xf>
    <xf numFmtId="164" fontId="3" fillId="3" borderId="5" xfId="778" applyNumberFormat="1" applyFont="1" applyFill="1" applyBorder="1" applyAlignment="1">
      <alignment vertical="center"/>
    </xf>
    <xf numFmtId="164" fontId="3" fillId="2" borderId="4" xfId="778" applyNumberFormat="1" applyFont="1" applyFill="1" applyBorder="1" applyAlignment="1">
      <alignment vertical="center"/>
    </xf>
    <xf numFmtId="164" fontId="0" fillId="0" borderId="0" xfId="778" applyNumberFormat="1" applyFont="1" applyFill="1" applyAlignment="1">
      <alignment vertical="center"/>
    </xf>
    <xf numFmtId="164" fontId="0" fillId="0" borderId="0" xfId="778" quotePrefix="1" applyNumberFormat="1" applyFont="1" applyFill="1" applyAlignment="1">
      <alignment vertical="center"/>
    </xf>
    <xf numFmtId="164" fontId="3" fillId="41" borderId="56" xfId="778" applyNumberFormat="1" applyFont="1" applyFill="1" applyBorder="1" applyAlignment="1">
      <alignment vertical="center"/>
    </xf>
    <xf numFmtId="164" fontId="3" fillId="2" borderId="0" xfId="778" applyNumberFormat="1" applyFont="1" applyFill="1" applyBorder="1" applyAlignment="1">
      <alignment vertical="center"/>
    </xf>
    <xf numFmtId="164" fontId="3" fillId="3" borderId="4" xfId="778" applyNumberFormat="1" applyFont="1" applyFill="1" applyBorder="1" applyAlignment="1">
      <alignment vertical="center"/>
    </xf>
    <xf numFmtId="164" fontId="3" fillId="0" borderId="57" xfId="778" applyNumberFormat="1" applyFont="1" applyFill="1" applyBorder="1" applyAlignment="1">
      <alignment vertical="center"/>
    </xf>
    <xf numFmtId="164" fontId="3" fillId="3" borderId="57" xfId="778" applyNumberFormat="1" applyFont="1" applyFill="1" applyBorder="1" applyAlignment="1">
      <alignment vertical="center"/>
    </xf>
    <xf numFmtId="164" fontId="3" fillId="3" borderId="2" xfId="778" applyNumberFormat="1" applyFont="1" applyFill="1" applyBorder="1" applyAlignment="1">
      <alignment vertical="center"/>
    </xf>
    <xf numFmtId="164" fontId="3" fillId="3" borderId="1" xfId="778" applyNumberFormat="1" applyFont="1" applyFill="1" applyBorder="1" applyAlignment="1">
      <alignment vertical="center"/>
    </xf>
    <xf numFmtId="164" fontId="3" fillId="0" borderId="1" xfId="778" applyNumberFormat="1" applyFont="1" applyFill="1" applyBorder="1" applyAlignment="1">
      <alignment vertical="center"/>
    </xf>
    <xf numFmtId="219" fontId="0" fillId="0" borderId="0" xfId="778" applyNumberFormat="1" applyFont="1" applyFill="1" applyBorder="1" applyAlignment="1">
      <alignment wrapText="1"/>
    </xf>
    <xf numFmtId="219" fontId="0" fillId="0" borderId="0" xfId="778" applyNumberFormat="1" applyFont="1" applyFill="1" applyBorder="1"/>
    <xf numFmtId="219" fontId="0" fillId="3" borderId="0" xfId="778" applyNumberFormat="1" applyFont="1" applyFill="1" applyBorder="1"/>
    <xf numFmtId="219" fontId="0" fillId="3" borderId="0" xfId="778" applyNumberFormat="1" applyFont="1" applyFill="1" applyBorder="1" applyAlignment="1">
      <alignment wrapText="1"/>
    </xf>
    <xf numFmtId="219" fontId="0" fillId="3" borderId="61" xfId="778" applyNumberFormat="1" applyFont="1" applyFill="1" applyBorder="1"/>
    <xf numFmtId="219" fontId="0" fillId="0" borderId="0" xfId="0" applyNumberFormat="1" applyFill="1" applyBorder="1" applyAlignment="1">
      <alignment wrapText="1"/>
    </xf>
    <xf numFmtId="219" fontId="0" fillId="0" borderId="0" xfId="0" applyNumberFormat="1" applyFill="1" applyBorder="1"/>
    <xf numFmtId="219" fontId="0" fillId="3" borderId="0" xfId="0" applyNumberFormat="1" applyFill="1" applyBorder="1" applyAlignment="1">
      <alignment wrapText="1"/>
    </xf>
    <xf numFmtId="219" fontId="0" fillId="3" borderId="0" xfId="0" applyNumberFormat="1" applyFill="1" applyBorder="1"/>
    <xf numFmtId="219" fontId="0" fillId="3" borderId="61" xfId="0" applyNumberFormat="1" applyFill="1" applyBorder="1"/>
    <xf numFmtId="219" fontId="3" fillId="2" borderId="4" xfId="778" applyNumberFormat="1" applyFont="1" applyFill="1" applyBorder="1" applyAlignment="1">
      <alignment vertical="center"/>
    </xf>
    <xf numFmtId="219" fontId="3" fillId="3" borderId="5" xfId="778" applyNumberFormat="1" applyFont="1" applyFill="1" applyBorder="1" applyAlignment="1">
      <alignment vertical="center"/>
    </xf>
    <xf numFmtId="219" fontId="3" fillId="0" borderId="4" xfId="778" applyNumberFormat="1" applyFont="1" applyFill="1" applyBorder="1" applyAlignment="1">
      <alignment vertical="center"/>
    </xf>
    <xf numFmtId="219" fontId="2" fillId="3" borderId="0" xfId="778" applyNumberFormat="1" applyFont="1" applyFill="1" applyBorder="1"/>
    <xf numFmtId="219" fontId="3" fillId="0" borderId="4" xfId="778" applyNumberFormat="1" applyFont="1" applyBorder="1" applyAlignment="1">
      <alignment vertical="center"/>
    </xf>
    <xf numFmtId="219" fontId="0" fillId="0" borderId="0" xfId="778" applyNumberFormat="1" applyFont="1" applyAlignment="1">
      <alignment vertical="center"/>
    </xf>
    <xf numFmtId="219" fontId="0" fillId="0" borderId="4" xfId="778" applyNumberFormat="1" applyFont="1" applyFill="1" applyBorder="1" applyAlignment="1">
      <alignment vertical="center"/>
    </xf>
    <xf numFmtId="219" fontId="0" fillId="3" borderId="0" xfId="778" quotePrefix="1" applyNumberFormat="1" applyFont="1" applyFill="1" applyBorder="1"/>
    <xf numFmtId="219" fontId="0" fillId="0" borderId="0" xfId="778" applyNumberFormat="1" applyFont="1" applyFill="1" applyAlignment="1">
      <alignment vertical="center"/>
    </xf>
    <xf numFmtId="219" fontId="3" fillId="0" borderId="5" xfId="778" applyNumberFormat="1" applyFont="1" applyFill="1" applyBorder="1" applyAlignment="1">
      <alignment vertical="center"/>
    </xf>
    <xf numFmtId="0" fontId="83" fillId="3" borderId="0" xfId="0" applyFont="1" applyFill="1" applyAlignment="1">
      <alignment horizontal="right"/>
    </xf>
    <xf numFmtId="164" fontId="0" fillId="3" borderId="0" xfId="778" applyFont="1" applyFill="1" applyBorder="1"/>
    <xf numFmtId="164" fontId="0" fillId="3" borderId="7" xfId="778" applyFont="1" applyFill="1" applyBorder="1" applyAlignment="1">
      <alignment horizontal="right"/>
    </xf>
    <xf numFmtId="164" fontId="3" fillId="3" borderId="7" xfId="778" applyFont="1" applyFill="1" applyBorder="1"/>
    <xf numFmtId="1" fontId="0" fillId="2" borderId="6" xfId="0" applyNumberFormat="1" applyFill="1" applyBorder="1" applyAlignment="1">
      <alignment vertical="center"/>
    </xf>
    <xf numFmtId="0" fontId="54" fillId="3" borderId="62" xfId="0" applyNumberFormat="1" applyFont="1" applyFill="1" applyBorder="1" applyAlignment="1">
      <alignment horizontal="right"/>
    </xf>
    <xf numFmtId="49" fontId="54" fillId="3" borderId="62" xfId="0" applyNumberFormat="1" applyFont="1" applyFill="1" applyBorder="1" applyAlignment="1">
      <alignment horizontal="right"/>
    </xf>
    <xf numFmtId="0" fontId="54" fillId="3" borderId="63" xfId="170" applyFont="1" applyFill="1" applyBorder="1" applyAlignment="1">
      <alignment horizontal="right"/>
    </xf>
    <xf numFmtId="0" fontId="54" fillId="3" borderId="63" xfId="196" applyFont="1" applyFill="1" applyBorder="1" applyAlignment="1">
      <alignment horizontal="right"/>
    </xf>
    <xf numFmtId="0" fontId="54" fillId="2" borderId="62" xfId="0" applyNumberFormat="1" applyFont="1" applyFill="1" applyBorder="1" applyAlignment="1">
      <alignment horizontal="right"/>
    </xf>
    <xf numFmtId="49" fontId="54" fillId="2" borderId="62" xfId="0" applyNumberFormat="1" applyFont="1" applyFill="1" applyBorder="1" applyAlignment="1">
      <alignment horizontal="right"/>
    </xf>
    <xf numFmtId="0" fontId="54" fillId="2" borderId="63" xfId="170" applyFont="1" applyFill="1" applyBorder="1" applyAlignment="1">
      <alignment horizontal="right"/>
    </xf>
    <xf numFmtId="0" fontId="54" fillId="2" borderId="63" xfId="196" applyFont="1" applyFill="1" applyBorder="1" applyAlignment="1">
      <alignment horizontal="right"/>
    </xf>
    <xf numFmtId="49" fontId="3" fillId="3" borderId="0" xfId="0" applyNumberFormat="1" applyFont="1" applyFill="1" applyBorder="1" applyAlignment="1">
      <alignment horizontal="right"/>
    </xf>
    <xf numFmtId="49" fontId="80" fillId="3" borderId="4" xfId="0" applyNumberFormat="1" applyFont="1" applyFill="1" applyBorder="1" applyAlignment="1">
      <alignment horizontal="right" vertical="center"/>
    </xf>
    <xf numFmtId="0" fontId="0" fillId="3" borderId="0" xfId="0" applyFill="1" applyBorder="1"/>
    <xf numFmtId="0" fontId="0" fillId="3" borderId="61" xfId="0" applyFill="1" applyBorder="1"/>
    <xf numFmtId="49" fontId="0" fillId="3" borderId="0" xfId="0" applyNumberFormat="1" applyFill="1" applyBorder="1"/>
    <xf numFmtId="49" fontId="0" fillId="3" borderId="61" xfId="0" applyNumberFormat="1" applyFill="1" applyBorder="1"/>
    <xf numFmtId="49" fontId="0" fillId="3" borderId="0" xfId="0" applyNumberFormat="1" applyFill="1" applyBorder="1" applyAlignment="1">
      <alignment horizontal="right"/>
    </xf>
    <xf numFmtId="49" fontId="0" fillId="3" borderId="61" xfId="0" applyNumberFormat="1" applyFill="1" applyBorder="1" applyAlignment="1">
      <alignment horizontal="right"/>
    </xf>
    <xf numFmtId="0" fontId="85" fillId="0" borderId="4" xfId="0" applyFont="1" applyFill="1" applyBorder="1" applyAlignment="1">
      <alignment horizontal="left" vertical="center"/>
    </xf>
    <xf numFmtId="0" fontId="0" fillId="44" borderId="0" xfId="0" applyFill="1" applyAlignment="1">
      <alignment horizontal="left"/>
    </xf>
    <xf numFmtId="0" fontId="0" fillId="0" borderId="0" xfId="0" applyAlignment="1">
      <alignment horizontal="left"/>
    </xf>
    <xf numFmtId="0" fontId="3" fillId="43" borderId="64" xfId="0" applyFont="1" applyFill="1" applyBorder="1" applyAlignment="1">
      <alignment horizontal="left"/>
    </xf>
    <xf numFmtId="0" fontId="0" fillId="43" borderId="64" xfId="0" applyFont="1" applyFill="1" applyBorder="1" applyAlignment="1">
      <alignment horizontal="left"/>
    </xf>
    <xf numFmtId="14" fontId="0" fillId="43" borderId="64" xfId="0" applyNumberFormat="1" applyFont="1" applyFill="1" applyBorder="1" applyAlignment="1">
      <alignment horizontal="left"/>
    </xf>
    <xf numFmtId="14" fontId="3" fillId="43" borderId="64" xfId="0" applyNumberFormat="1" applyFont="1" applyFill="1" applyBorder="1" applyAlignment="1">
      <alignment horizontal="left"/>
    </xf>
    <xf numFmtId="0" fontId="0" fillId="43" borderId="64" xfId="0" applyFill="1" applyBorder="1" applyAlignment="1">
      <alignment horizontal="left"/>
    </xf>
    <xf numFmtId="0" fontId="4" fillId="43" borderId="64" xfId="0" applyFont="1" applyFill="1" applyBorder="1" applyAlignment="1">
      <alignment horizontal="left"/>
    </xf>
    <xf numFmtId="0" fontId="0" fillId="43" borderId="65" xfId="0" applyFill="1" applyBorder="1" applyAlignment="1">
      <alignment horizontal="left" wrapText="1"/>
    </xf>
    <xf numFmtId="0" fontId="0" fillId="43" borderId="66" xfId="0" applyFill="1" applyBorder="1" applyAlignment="1">
      <alignment horizontal="left" wrapText="1"/>
    </xf>
    <xf numFmtId="0" fontId="0" fillId="43" borderId="67" xfId="0" applyFill="1" applyBorder="1" applyAlignment="1">
      <alignment horizontal="left" wrapText="1"/>
    </xf>
    <xf numFmtId="0" fontId="0" fillId="43" borderId="65" xfId="0" applyFill="1" applyBorder="1" applyAlignment="1">
      <alignment horizontal="left"/>
    </xf>
    <xf numFmtId="0" fontId="0" fillId="43" borderId="66" xfId="0" applyFill="1" applyBorder="1" applyAlignment="1">
      <alignment horizontal="left"/>
    </xf>
    <xf numFmtId="0" fontId="0" fillId="43" borderId="67" xfId="0" applyFill="1" applyBorder="1" applyAlignment="1">
      <alignment horizontal="left"/>
    </xf>
    <xf numFmtId="0" fontId="0" fillId="43" borderId="65" xfId="0" applyFill="1" applyBorder="1" applyAlignment="1">
      <alignment horizontal="left" vertical="center" wrapText="1"/>
    </xf>
    <xf numFmtId="0" fontId="0" fillId="43" borderId="66" xfId="0" applyFill="1" applyBorder="1" applyAlignment="1">
      <alignment horizontal="left" vertical="center" wrapText="1"/>
    </xf>
    <xf numFmtId="0" fontId="0" fillId="43" borderId="67" xfId="0" applyFill="1" applyBorder="1" applyAlignment="1">
      <alignment horizontal="left" vertical="center" wrapText="1"/>
    </xf>
    <xf numFmtId="0" fontId="0" fillId="43" borderId="64" xfId="0" applyFill="1" applyBorder="1" applyAlignment="1">
      <alignment horizontal="left"/>
    </xf>
    <xf numFmtId="0" fontId="3" fillId="43" borderId="65" xfId="0" applyFont="1" applyFill="1" applyBorder="1" applyAlignment="1">
      <alignment horizontal="left"/>
    </xf>
    <xf numFmtId="0" fontId="3" fillId="43" borderId="66" xfId="0" applyFont="1" applyFill="1" applyBorder="1" applyAlignment="1">
      <alignment horizontal="left"/>
    </xf>
    <xf numFmtId="0" fontId="3" fillId="43" borderId="67" xfId="0" applyFont="1" applyFill="1" applyBorder="1" applyAlignment="1">
      <alignment horizontal="left"/>
    </xf>
    <xf numFmtId="0" fontId="84" fillId="44" borderId="0" xfId="0" applyFont="1" applyFill="1" applyAlignment="1">
      <alignment horizontal="left"/>
    </xf>
    <xf numFmtId="0" fontId="3" fillId="43" borderId="64" xfId="0" applyFont="1" applyFill="1" applyBorder="1" applyAlignment="1">
      <alignment horizontal="left"/>
    </xf>
    <xf numFmtId="0" fontId="0" fillId="43" borderId="64" xfId="0" applyFill="1" applyBorder="1" applyAlignment="1">
      <alignment horizontal="left" wrapText="1"/>
    </xf>
    <xf numFmtId="0" fontId="0" fillId="43" borderId="65" xfId="0" applyFont="1" applyFill="1" applyBorder="1" applyAlignment="1">
      <alignment horizontal="left"/>
    </xf>
    <xf numFmtId="0" fontId="0" fillId="43" borderId="66" xfId="0" applyFont="1" applyFill="1" applyBorder="1" applyAlignment="1">
      <alignment horizontal="left"/>
    </xf>
    <xf numFmtId="0" fontId="0" fillId="43" borderId="67" xfId="0" applyFont="1" applyFill="1" applyBorder="1" applyAlignment="1">
      <alignment horizontal="left"/>
    </xf>
    <xf numFmtId="0" fontId="0" fillId="43" borderId="65" xfId="0" applyFont="1" applyFill="1" applyBorder="1" applyAlignment="1">
      <alignment horizontal="left" wrapText="1"/>
    </xf>
    <xf numFmtId="0" fontId="0" fillId="43" borderId="66" xfId="0" applyFont="1" applyFill="1" applyBorder="1" applyAlignment="1">
      <alignment horizontal="left" wrapText="1"/>
    </xf>
    <xf numFmtId="0" fontId="0" fillId="43" borderId="67" xfId="0" applyFont="1" applyFill="1" applyBorder="1" applyAlignment="1">
      <alignment horizontal="left" wrapText="1"/>
    </xf>
    <xf numFmtId="0" fontId="0" fillId="2" borderId="4" xfId="0" applyFill="1" applyBorder="1" applyAlignment="1">
      <alignment horizontal="left" vertical="center"/>
    </xf>
    <xf numFmtId="0" fontId="0" fillId="0" borderId="0" xfId="0" applyFill="1" applyBorder="1" applyAlignment="1">
      <alignment horizontal="left" vertical="center" indent="4"/>
    </xf>
    <xf numFmtId="0" fontId="0" fillId="0" borderId="61" xfId="0" applyFill="1" applyBorder="1" applyAlignment="1">
      <alignment horizontal="left" vertical="center" indent="4"/>
    </xf>
    <xf numFmtId="0" fontId="0" fillId="0" borderId="0" xfId="0" applyFill="1" applyBorder="1" applyAlignment="1">
      <alignment horizontal="center" vertical="center"/>
    </xf>
    <xf numFmtId="0" fontId="0" fillId="0" borderId="61" xfId="0" applyFill="1" applyBorder="1" applyAlignment="1">
      <alignment horizontal="center" vertical="center"/>
    </xf>
  </cellXfs>
  <cellStyles count="779">
    <cellStyle name="# ##0" xfId="49"/>
    <cellStyle name="# ##0 2" xfId="50"/>
    <cellStyle name="# ##0 2 2" xfId="51"/>
    <cellStyle name="# ##0 2 3" xfId="52"/>
    <cellStyle name="# ##0 3" xfId="53"/>
    <cellStyle name="# ##0,00" xfId="3"/>
    <cellStyle name="# ##0,00;-# ##0,00;" xfId="4"/>
    <cellStyle name="# ##0,00;-# ##0,00; 2" xfId="54"/>
    <cellStyle name="# ##0,00;-# ##0,00; 3" xfId="55"/>
    <cellStyle name="# ##0,00;-# ##0,00; 4" xfId="56"/>
    <cellStyle name="# ##0,00;-# ##0,00; 4 2" xfId="57"/>
    <cellStyle name="# ##0,00;-# ##0,00; 4 3" xfId="58"/>
    <cellStyle name="# ##0,00;-# ##0,00; 5" xfId="59"/>
    <cellStyle name="$" xfId="60"/>
    <cellStyle name="£" xfId="61"/>
    <cellStyle name="0" xfId="5"/>
    <cellStyle name="0 2" xfId="62"/>
    <cellStyle name="0 3" xfId="63"/>
    <cellStyle name="0 4" xfId="64"/>
    <cellStyle name="0,0" xfId="65"/>
    <cellStyle name="0,0 2" xfId="66"/>
    <cellStyle name="0,00&quot; %&quot;;-0,00&quot; %&quot;;" xfId="6"/>
    <cellStyle name="0,00%" xfId="67"/>
    <cellStyle name="0,00% 2" xfId="68"/>
    <cellStyle name="0,00%;-0,00%;" xfId="7"/>
    <cellStyle name="01- 0 ---------------" xfId="69"/>
    <cellStyle name="02- # ##0" xfId="70"/>
    <cellStyle name="03- 0,00" xfId="71"/>
    <cellStyle name="04- # ##0,00" xfId="72"/>
    <cellStyle name="05- 0%" xfId="73"/>
    <cellStyle name="06- 0,0%" xfId="74"/>
    <cellStyle name="07- 0,00%" xfId="75"/>
    <cellStyle name="11 •  0" xfId="8"/>
    <cellStyle name="11- 0;-0; -----------" xfId="76"/>
    <cellStyle name="12- # ##0;-# ##0;" xfId="77"/>
    <cellStyle name="12 •  # ##0" xfId="9"/>
    <cellStyle name="13 •  # ##0,00" xfId="10"/>
    <cellStyle name="13- 0,00;-0,00;" xfId="78"/>
    <cellStyle name="14- # ##0,00;-# ##0,00;" xfId="79"/>
    <cellStyle name="15- 0%;-0%;" xfId="80"/>
    <cellStyle name="16- 0,0%;-0,0%;" xfId="81"/>
    <cellStyle name="17 •  0%" xfId="11"/>
    <cellStyle name="17- 0,00%;-0,00%;" xfId="82"/>
    <cellStyle name="18 •  0,0%" xfId="12"/>
    <cellStyle name="19 •  0,00%" xfId="13"/>
    <cellStyle name="20 ________ cadre fin" xfId="14"/>
    <cellStyle name="20 % - Accent1 2" xfId="83"/>
    <cellStyle name="20 % - Accent1 2 2" xfId="395"/>
    <cellStyle name="20 % - Accent2 2" xfId="84"/>
    <cellStyle name="20 % - Accent2 2 2" xfId="396"/>
    <cellStyle name="20 % - Accent3 2" xfId="85"/>
    <cellStyle name="20 % - Accent3 2 2" xfId="397"/>
    <cellStyle name="20 % - Accent4 2" xfId="86"/>
    <cellStyle name="20 % - Accent4 2 2" xfId="398"/>
    <cellStyle name="20 % - Accent5 2" xfId="87"/>
    <cellStyle name="20 % - Accent6 2" xfId="88"/>
    <cellStyle name="20% - Accent1" xfId="89"/>
    <cellStyle name="20% - Accent2" xfId="90"/>
    <cellStyle name="20% - Accent3" xfId="91"/>
    <cellStyle name="20% - Accent4" xfId="92"/>
    <cellStyle name="20% - Accent5" xfId="93"/>
    <cellStyle name="20% - Accent5 2" xfId="777"/>
    <cellStyle name="20% - Accent6" xfId="94"/>
    <cellStyle name="21- +0;-0; ----------" xfId="95"/>
    <cellStyle name="21 •  0;-0;" xfId="15"/>
    <cellStyle name="21 •  0;-0; 2" xfId="399"/>
    <cellStyle name="21 •  0;-0; 2 2" xfId="589"/>
    <cellStyle name="21 •  0;-0; 3" xfId="583"/>
    <cellStyle name="22- +# ##0;-# ##0;" xfId="96"/>
    <cellStyle name="22 •  # ##0;-# ##0;" xfId="16"/>
    <cellStyle name="22 •  # ##0;-# ##0; 2" xfId="400"/>
    <cellStyle name="22 •  # ##0;-# ##0; 2 2" xfId="561"/>
    <cellStyle name="22 •  # ##0;-# ##0; 3" xfId="599"/>
    <cellStyle name="23- +0,00;-0,00;" xfId="97"/>
    <cellStyle name="23 •  # ##0,00;-# ##0,00;" xfId="17"/>
    <cellStyle name="24- +# ##0,00;-# ##0,00;" xfId="98"/>
    <cellStyle name="25- +0%;-0%;" xfId="99"/>
    <cellStyle name="26- +0,0%;-0,0%;" xfId="100"/>
    <cellStyle name="27- +0,00%;-0,00%;" xfId="101"/>
    <cellStyle name="27 •  0%;-0%;" xfId="18"/>
    <cellStyle name="28 •  0,0%;-0,0%;" xfId="19"/>
    <cellStyle name="29 •  0,00%;-0,00%;" xfId="20"/>
    <cellStyle name="30 ________ cadre épais" xfId="21"/>
    <cellStyle name="31 •  +0;-0;" xfId="22"/>
    <cellStyle name="31- 0;-0[Rouge]; ----" xfId="102"/>
    <cellStyle name="32- # ##0;-# ##0[Rouge];" xfId="103"/>
    <cellStyle name="32 •  +# ##0;-# ##0;" xfId="23"/>
    <cellStyle name="33 •  +# ##0,00;-# ##0,00;" xfId="24"/>
    <cellStyle name="33- 0,00;-0,00[Rouge];" xfId="104"/>
    <cellStyle name="34- # ##0,00;-# ##0,00[Rouge];" xfId="105"/>
    <cellStyle name="35- 0%;-0%[Rouge];" xfId="106"/>
    <cellStyle name="36- 0,0%;-0,0%[Rouge];" xfId="107"/>
    <cellStyle name="37 •  +0%;-0%;" xfId="25"/>
    <cellStyle name="37- 0,00%;-0,00%[Rouge];" xfId="108"/>
    <cellStyle name="38 •  +0,0%;-0,0%;" xfId="26"/>
    <cellStyle name="39 •  +0,00%;-0,00%;" xfId="27"/>
    <cellStyle name="40 ________ cadre moyen" xfId="28"/>
    <cellStyle name="40 % - Accent1 2" xfId="109"/>
    <cellStyle name="40 % - Accent1 2 2" xfId="401"/>
    <cellStyle name="40 % - Accent2 2" xfId="110"/>
    <cellStyle name="40 % - Accent3 2" xfId="111"/>
    <cellStyle name="40 % - Accent3 2 2" xfId="402"/>
    <cellStyle name="40 % - Accent4 2" xfId="112"/>
    <cellStyle name="40 % - Accent4 2 2" xfId="403"/>
    <cellStyle name="40 % - Accent5 2" xfId="113"/>
    <cellStyle name="40 % - Accent6 2" xfId="114"/>
    <cellStyle name="40 % - Accent6 2 2" xfId="404"/>
    <cellStyle name="40% - Accent1" xfId="115"/>
    <cellStyle name="40% - Accent2" xfId="116"/>
    <cellStyle name="40% - Accent3" xfId="117"/>
    <cellStyle name="40% - Accent4" xfId="118"/>
    <cellStyle name="40% - Accent5" xfId="119"/>
    <cellStyle name="40% - Accent6" xfId="120"/>
    <cellStyle name="41 •  Date &quot;JJ-MM-AA&quot; (centrée)" xfId="29"/>
    <cellStyle name="41 •  Date &quot;JJ-MM-AA&quot; (centrée) 2" xfId="121"/>
    <cellStyle name="41 •  Date &quot;JJ-MM-AAAA&quot; (centrée)" xfId="30"/>
    <cellStyle name="42 •  Date &quot;MMMM AAAA&quot; (gauche)" xfId="31"/>
    <cellStyle name="44444" xfId="122"/>
    <cellStyle name="50 ________ cadre double" xfId="32"/>
    <cellStyle name="51 •  Recopier" xfId="33"/>
    <cellStyle name="51 •  Recopier 2" xfId="123"/>
    <cellStyle name="52 •  Case ombrée" xfId="34"/>
    <cellStyle name="52 •  Case ombrée 2" xfId="124"/>
    <cellStyle name="53 •  Case noire" xfId="35"/>
    <cellStyle name="53 •  Case noire 2" xfId="125"/>
    <cellStyle name="54 •  Case hachurée" xfId="36"/>
    <cellStyle name="54 •  Case hachurée 2" xfId="126"/>
    <cellStyle name="58 •  Times 12 gras" xfId="37"/>
    <cellStyle name="58 •  Times 12 gras 2" xfId="127"/>
    <cellStyle name="58 •  Times 12 gras 2 2" xfId="576"/>
    <cellStyle name="58 •  Times 12 gras 3" xfId="581"/>
    <cellStyle name="59 •  Times 14 gras" xfId="38"/>
    <cellStyle name="59 •  Times 14 gras 2" xfId="128"/>
    <cellStyle name="59 •  Times 14 gras 2 2" xfId="575"/>
    <cellStyle name="59 •  Times 14 gras 3" xfId="580"/>
    <cellStyle name="60 • Vertical" xfId="39"/>
    <cellStyle name="60 • Vertical 2" xfId="129"/>
    <cellStyle name="60 % - Accent1 2" xfId="130"/>
    <cellStyle name="60 % - Accent1 2 2" xfId="405"/>
    <cellStyle name="60 % - Accent2 2" xfId="131"/>
    <cellStyle name="60 % - Accent3 2" xfId="132"/>
    <cellStyle name="60 % - Accent3 2 2" xfId="406"/>
    <cellStyle name="60 % - Accent4 2" xfId="133"/>
    <cellStyle name="60 % - Accent4 2 2" xfId="407"/>
    <cellStyle name="60 % - Accent5 2" xfId="134"/>
    <cellStyle name="60 % - Accent6 2" xfId="135"/>
    <cellStyle name="60 % - Accent6 2 2" xfId="408"/>
    <cellStyle name="60% - Accent1" xfId="136"/>
    <cellStyle name="60% - Accent2" xfId="137"/>
    <cellStyle name="60% - Accent3" xfId="138"/>
    <cellStyle name="60% - Accent4" xfId="139"/>
    <cellStyle name="60% - Accent5" xfId="140"/>
    <cellStyle name="60% - Accent6" xfId="141"/>
    <cellStyle name="60% - Accent6 2" xfId="775"/>
    <cellStyle name="Accent1 2" xfId="142"/>
    <cellStyle name="Accent1 2 2" xfId="409"/>
    <cellStyle name="Accent2 2" xfId="143"/>
    <cellStyle name="Accent2 2 2" xfId="410"/>
    <cellStyle name="Accent3 2" xfId="144"/>
    <cellStyle name="Accent4 2" xfId="145"/>
    <cellStyle name="Accent4 2 2" xfId="411"/>
    <cellStyle name="Accent5 2" xfId="146"/>
    <cellStyle name="Accent6 2" xfId="147"/>
    <cellStyle name="adi" xfId="326"/>
    <cellStyle name="Avertissement 2" xfId="148"/>
    <cellStyle name="Avertissement 2 2" xfId="412"/>
    <cellStyle name="Bad" xfId="149"/>
    <cellStyle name="Bad 2" xfId="774"/>
    <cellStyle name="Budgeted Holidays" xfId="327"/>
    <cellStyle name="Caché" xfId="328"/>
    <cellStyle name="Cadre" xfId="329"/>
    <cellStyle name="Cadre 2" xfId="413"/>
    <cellStyle name="Cadre 2 2" xfId="466"/>
    <cellStyle name="Cadre 2 2 2" xfId="682"/>
    <cellStyle name="Cadre 2 3" xfId="565"/>
    <cellStyle name="Cadre 3" xfId="467"/>
    <cellStyle name="Cadre 3 2" xfId="683"/>
    <cellStyle name="Cadre 4" xfId="590"/>
    <cellStyle name="Calcul 2" xfId="150"/>
    <cellStyle name="Calcul 2 2" xfId="414"/>
    <cellStyle name="Calcul 2 2 2" xfId="593"/>
    <cellStyle name="Calcul 2 2 3" xfId="588"/>
    <cellStyle name="Calcul 2 3" xfId="468"/>
    <cellStyle name="Calcul 2 3 2" xfId="601"/>
    <cellStyle name="Calcul 2 3 3" xfId="684"/>
    <cellStyle name="Calcul 2 4" xfId="469"/>
    <cellStyle name="Calcul 2 4 2" xfId="602"/>
    <cellStyle name="Calcul 2 4 3" xfId="685"/>
    <cellStyle name="Calcul 2 5" xfId="470"/>
    <cellStyle name="Calcul 2 5 2" xfId="603"/>
    <cellStyle name="Calcul 2 5 3" xfId="686"/>
    <cellStyle name="Calcul 2 6" xfId="471"/>
    <cellStyle name="Calcul 2 6 2" xfId="604"/>
    <cellStyle name="Calcul 2 6 3" xfId="687"/>
    <cellStyle name="Calcul 2 7" xfId="472"/>
    <cellStyle name="Calcul 2 7 2" xfId="605"/>
    <cellStyle name="Calcul 2 7 3" xfId="688"/>
    <cellStyle name="Calcul 2 8" xfId="567"/>
    <cellStyle name="Calcul 2 9" xfId="562"/>
    <cellStyle name="Calculation" xfId="151"/>
    <cellStyle name="Calculation 2" xfId="473"/>
    <cellStyle name="Calculation 2 2" xfId="474"/>
    <cellStyle name="Calculation 2 2 2" xfId="607"/>
    <cellStyle name="Calculation 2 2 3" xfId="690"/>
    <cellStyle name="Calculation 2 3" xfId="475"/>
    <cellStyle name="Calculation 2 3 2" xfId="608"/>
    <cellStyle name="Calculation 2 3 3" xfId="691"/>
    <cellStyle name="Calculation 2 4" xfId="476"/>
    <cellStyle name="Calculation 2 4 2" xfId="609"/>
    <cellStyle name="Calculation 2 4 3" xfId="692"/>
    <cellStyle name="Calculation 2 5" xfId="477"/>
    <cellStyle name="Calculation 2 5 2" xfId="610"/>
    <cellStyle name="Calculation 2 5 3" xfId="693"/>
    <cellStyle name="Calculation 2 6" xfId="478"/>
    <cellStyle name="Calculation 2 6 2" xfId="611"/>
    <cellStyle name="Calculation 2 6 3" xfId="694"/>
    <cellStyle name="Calculation 2 7" xfId="479"/>
    <cellStyle name="Calculation 2 7 2" xfId="612"/>
    <cellStyle name="Calculation 2 7 3" xfId="695"/>
    <cellStyle name="Calculation 2 8" xfId="606"/>
    <cellStyle name="Calculation 2 9" xfId="689"/>
    <cellStyle name="Calculation 3" xfId="480"/>
    <cellStyle name="Calculation 3 2" xfId="613"/>
    <cellStyle name="Calculation 3 3" xfId="696"/>
    <cellStyle name="Calculation 4" xfId="546"/>
    <cellStyle name="Calculation 4 2" xfId="676"/>
    <cellStyle name="Calculation 4 3" xfId="759"/>
    <cellStyle name="Calculation 5" xfId="568"/>
    <cellStyle name="Calculation 6" xfId="596"/>
    <cellStyle name="category" xfId="330"/>
    <cellStyle name="Cellule liée 2" xfId="152"/>
    <cellStyle name="Centré erg" xfId="415"/>
    <cellStyle name="charte" xfId="331"/>
    <cellStyle name="Check Cell" xfId="153"/>
    <cellStyle name="Comma [0]" xfId="332"/>
    <cellStyle name="Comma [0] 2" xfId="416"/>
    <cellStyle name="Comma0" xfId="333"/>
    <cellStyle name="Comma0 2" xfId="417"/>
    <cellStyle name="Commentaire 2" xfId="154"/>
    <cellStyle name="Commentaire 2 2" xfId="418"/>
    <cellStyle name="Commentaire 2 3" xfId="481"/>
    <cellStyle name="Commentaire 2 3 2" xfId="614"/>
    <cellStyle name="Commentaire 2 3 3" xfId="697"/>
    <cellStyle name="Commentaire 2 4" xfId="482"/>
    <cellStyle name="Commentaire 2 4 2" xfId="615"/>
    <cellStyle name="Commentaire 2 4 3" xfId="698"/>
    <cellStyle name="Commentaire 2 5" xfId="483"/>
    <cellStyle name="Commentaire 2 5 2" xfId="616"/>
    <cellStyle name="Commentaire 2 5 3" xfId="699"/>
    <cellStyle name="Commentaire 2 6" xfId="484"/>
    <cellStyle name="Commentaire 2 6 2" xfId="617"/>
    <cellStyle name="Commentaire 2 6 3" xfId="700"/>
    <cellStyle name="Commentaire 2 7" xfId="485"/>
    <cellStyle name="Commentaire 2 7 2" xfId="618"/>
    <cellStyle name="Commentaire 2 7 3" xfId="701"/>
    <cellStyle name="Commentaire 2 8" xfId="569"/>
    <cellStyle name="Commentaire 2 9" xfId="586"/>
    <cellStyle name="Contour double" xfId="40"/>
    <cellStyle name="Contour double 2" xfId="155"/>
    <cellStyle name="Contour épais" xfId="41"/>
    <cellStyle name="Contour épais 2" xfId="156"/>
    <cellStyle name="Contour fin" xfId="42"/>
    <cellStyle name="Contour fin 2" xfId="157"/>
    <cellStyle name="Contour fin 2 2" xfId="574"/>
    <cellStyle name="Contour fin 3" xfId="579"/>
    <cellStyle name="Coût" xfId="334"/>
    <cellStyle name="Currency $" xfId="335"/>
    <cellStyle name="Currency [0]" xfId="336"/>
    <cellStyle name="Currency [0] 2" xfId="419"/>
    <cellStyle name="Currency 2" xfId="337"/>
    <cellStyle name="Currency 2 2" xfId="420"/>
    <cellStyle name="Currency 3" xfId="338"/>
    <cellStyle name="Currency 4" xfId="769"/>
    <cellStyle name="Currency0" xfId="339"/>
    <cellStyle name="Currency0 2" xfId="421"/>
    <cellStyle name="Cyan_button_style" xfId="340"/>
    <cellStyle name="Date" xfId="158"/>
    <cellStyle name="Date anglaise" xfId="341"/>
    <cellStyle name="Date centrée" xfId="159"/>
    <cellStyle name="Date centrée 2" xfId="160"/>
    <cellStyle name="date centrée jj-mm-aa" xfId="43"/>
    <cellStyle name="Date mois" xfId="342"/>
    <cellStyle name="Date saisie" xfId="343"/>
    <cellStyle name="Date_Contractors &amp; temporary" xfId="344"/>
    <cellStyle name="Déf_kLoc" xfId="345"/>
    <cellStyle name="DM" xfId="161"/>
    <cellStyle name="Donnée" xfId="346"/>
    <cellStyle name="Donnée 2" xfId="486"/>
    <cellStyle name="Donnée 3" xfId="487"/>
    <cellStyle name="Emilie" xfId="347"/>
    <cellStyle name="Entrée 2" xfId="162"/>
    <cellStyle name="Entrée 2 2" xfId="422"/>
    <cellStyle name="Entrée 2 2 2" xfId="595"/>
    <cellStyle name="Entrée 2 2 3" xfId="560"/>
    <cellStyle name="Entrée 2 3" xfId="488"/>
    <cellStyle name="Entrée 2 3 2" xfId="619"/>
    <cellStyle name="Entrée 2 3 3" xfId="702"/>
    <cellStyle name="Entrée 2 4" xfId="489"/>
    <cellStyle name="Entrée 2 4 2" xfId="620"/>
    <cellStyle name="Entrée 2 4 3" xfId="703"/>
    <cellStyle name="Entrée 2 5" xfId="490"/>
    <cellStyle name="Entrée 2 5 2" xfId="621"/>
    <cellStyle name="Entrée 2 5 3" xfId="704"/>
    <cellStyle name="Entrée 2 6" xfId="491"/>
    <cellStyle name="Entrée 2 6 2" xfId="622"/>
    <cellStyle name="Entrée 2 6 3" xfId="705"/>
    <cellStyle name="Entrée 2 7" xfId="492"/>
    <cellStyle name="Entrée 2 7 2" xfId="623"/>
    <cellStyle name="Entrée 2 7 3" xfId="706"/>
    <cellStyle name="Entrée 2 8" xfId="571"/>
    <cellStyle name="Entrée 2 9" xfId="573"/>
    <cellStyle name="Euro" xfId="44"/>
    <cellStyle name="Euro 2" xfId="164"/>
    <cellStyle name="Euro 2 2" xfId="165"/>
    <cellStyle name="Euro 2 2 2" xfId="423"/>
    <cellStyle name="Euro 2 2 3" xfId="547"/>
    <cellStyle name="Euro 2 3" xfId="166"/>
    <cellStyle name="Euro 2 4" xfId="424"/>
    <cellStyle name="Euro 3" xfId="167"/>
    <cellStyle name="Euro 3 2" xfId="425"/>
    <cellStyle name="Euro 3 3" xfId="426"/>
    <cellStyle name="Euro 3 4" xfId="427"/>
    <cellStyle name="Euro 3 5" xfId="428"/>
    <cellStyle name="Euro 3 6" xfId="548"/>
    <cellStyle name="Euro 4" xfId="168"/>
    <cellStyle name="Euro 5" xfId="429"/>
    <cellStyle name="Euro 6" xfId="430"/>
    <cellStyle name="Euro 7" xfId="431"/>
    <cellStyle name="Euro 8" xfId="163"/>
    <cellStyle name="Euro_Coûts de production budget excel 2013" xfId="432"/>
    <cellStyle name="Explanatory Text" xfId="169"/>
    <cellStyle name="Fixé" xfId="348"/>
    <cellStyle name="Fixed" xfId="349"/>
    <cellStyle name="Fixed 2" xfId="433"/>
    <cellStyle name="Good" xfId="170"/>
    <cellStyle name="Good 2" xfId="773"/>
    <cellStyle name="Grey" xfId="350"/>
    <cellStyle name="H_Déf" xfId="351"/>
    <cellStyle name="H_Déf_09SBP2 2010-2012 Slides" xfId="352"/>
    <cellStyle name="H_Déf_09SBP2 2010-2012 Slides_1" xfId="353"/>
    <cellStyle name="H_Déf_09SBP2 2010-2012 Slides_Budget 2009 Sofradir Group - Sept 11 (pi)" xfId="354"/>
    <cellStyle name="H_Déf_09SBP2 Optimum 2011 formats v1" xfId="355"/>
    <cellStyle name="H_Déf_09SBP2 Optimum 2011 formats v1_09SBP2 2010-2012 Slides" xfId="356"/>
    <cellStyle name="H_Déf_09SBP2 Optimum 2011 formats v1_Budget 2009 Sofradir Group - Sept 11 (pi)" xfId="357"/>
    <cellStyle name="H_Déf_Budget 2009 Sofradir Group - Sept 11 (pi)" xfId="358"/>
    <cellStyle name="H_Déf_Cash forecast" xfId="359"/>
    <cellStyle name="H_Déf_Cash forecast DLJ Oct 2008" xfId="360"/>
    <cellStyle name="H_Déf_Cash forecast DLJ Oct 2008_Budget 2009 Sofradir Group - Sept 11 (pi)" xfId="361"/>
    <cellStyle name="H_Déf_Cash forecast_Budget 2009 Sofradir Group - Sept 11 (pi)" xfId="362"/>
    <cellStyle name="HEADER" xfId="363"/>
    <cellStyle name="Heading 1" xfId="171"/>
    <cellStyle name="Heading 2" xfId="172"/>
    <cellStyle name="Heading 3" xfId="173"/>
    <cellStyle name="Heading 4" xfId="174"/>
    <cellStyle name="Input" xfId="175"/>
    <cellStyle name="Input [yellow]" xfId="364"/>
    <cellStyle name="Input [yellow] 2" xfId="493"/>
    <cellStyle name="Input [yellow] 2 2" xfId="624"/>
    <cellStyle name="Input [yellow] 2 3" xfId="707"/>
    <cellStyle name="Input 10" xfId="549"/>
    <cellStyle name="Input 10 2" xfId="677"/>
    <cellStyle name="Input 10 3" xfId="760"/>
    <cellStyle name="Input 11" xfId="572"/>
    <cellStyle name="Input 12" xfId="585"/>
    <cellStyle name="Input 2" xfId="494"/>
    <cellStyle name="Input 2 2" xfId="495"/>
    <cellStyle name="Input 2 2 2" xfId="626"/>
    <cellStyle name="Input 2 2 3" xfId="709"/>
    <cellStyle name="Input 2 3" xfId="496"/>
    <cellStyle name="Input 2 3 2" xfId="627"/>
    <cellStyle name="Input 2 3 3" xfId="710"/>
    <cellStyle name="Input 2 4" xfId="497"/>
    <cellStyle name="Input 2 4 2" xfId="628"/>
    <cellStyle name="Input 2 4 3" xfId="711"/>
    <cellStyle name="Input 2 5" xfId="498"/>
    <cellStyle name="Input 2 5 2" xfId="629"/>
    <cellStyle name="Input 2 5 3" xfId="712"/>
    <cellStyle name="Input 2 6" xfId="499"/>
    <cellStyle name="Input 2 6 2" xfId="630"/>
    <cellStyle name="Input 2 6 3" xfId="713"/>
    <cellStyle name="Input 2 7" xfId="500"/>
    <cellStyle name="Input 2 7 2" xfId="631"/>
    <cellStyle name="Input 2 7 3" xfId="714"/>
    <cellStyle name="Input 2 8" xfId="625"/>
    <cellStyle name="Input 2 9" xfId="708"/>
    <cellStyle name="Input 3" xfId="501"/>
    <cellStyle name="Input 3 2" xfId="502"/>
    <cellStyle name="Input 3 2 2" xfId="633"/>
    <cellStyle name="Input 3 2 3" xfId="716"/>
    <cellStyle name="Input 3 3" xfId="503"/>
    <cellStyle name="Input 3 3 2" xfId="634"/>
    <cellStyle name="Input 3 3 3" xfId="717"/>
    <cellStyle name="Input 3 4" xfId="504"/>
    <cellStyle name="Input 3 4 2" xfId="635"/>
    <cellStyle name="Input 3 4 3" xfId="718"/>
    <cellStyle name="Input 3 5" xfId="505"/>
    <cellStyle name="Input 3 5 2" xfId="636"/>
    <cellStyle name="Input 3 5 3" xfId="719"/>
    <cellStyle name="Input 3 6" xfId="506"/>
    <cellStyle name="Input 3 6 2" xfId="637"/>
    <cellStyle name="Input 3 6 3" xfId="720"/>
    <cellStyle name="Input 3 7" xfId="507"/>
    <cellStyle name="Input 3 7 2" xfId="638"/>
    <cellStyle name="Input 3 7 3" xfId="721"/>
    <cellStyle name="Input 3 8" xfId="632"/>
    <cellStyle name="Input 3 9" xfId="715"/>
    <cellStyle name="Input 4" xfId="508"/>
    <cellStyle name="Input 4 2" xfId="639"/>
    <cellStyle name="Input 4 3" xfId="722"/>
    <cellStyle name="Input 5" xfId="509"/>
    <cellStyle name="Input 5 2" xfId="640"/>
    <cellStyle name="Input 5 3" xfId="723"/>
    <cellStyle name="Input 6" xfId="510"/>
    <cellStyle name="Input 6 2" xfId="641"/>
    <cellStyle name="Input 6 3" xfId="724"/>
    <cellStyle name="Input 7" xfId="511"/>
    <cellStyle name="Input 7 2" xfId="642"/>
    <cellStyle name="Input 7 3" xfId="725"/>
    <cellStyle name="Input 8" xfId="512"/>
    <cellStyle name="Input 8 2" xfId="643"/>
    <cellStyle name="Input 8 3" xfId="726"/>
    <cellStyle name="Input 9" xfId="513"/>
    <cellStyle name="Input 9 2" xfId="644"/>
    <cellStyle name="Input 9 3" xfId="727"/>
    <cellStyle name="Insatisfaisant 2" xfId="176"/>
    <cellStyle name="Insatisfaisant 2 2" xfId="434"/>
    <cellStyle name="jours" xfId="177"/>
    <cellStyle name="kF [0]" xfId="178"/>
    <cellStyle name="Lien hypertexte 2" xfId="179"/>
    <cellStyle name="Lien hypertexte 2 2" xfId="180"/>
    <cellStyle name="Lien hypertexte 2 3" xfId="181"/>
    <cellStyle name="Lien hypertexte 3" xfId="182"/>
    <cellStyle name="Lien hypertexte 4" xfId="183"/>
    <cellStyle name="Lien hypertexte 5" xfId="184"/>
    <cellStyle name="Linked Cell" xfId="185"/>
    <cellStyle name="Masqué" xfId="365"/>
    <cellStyle name="Milliers" xfId="778" builtinId="3"/>
    <cellStyle name="Milliers 10" xfId="435"/>
    <cellStyle name="Milliers 11" xfId="436"/>
    <cellStyle name="Milliers 12" xfId="437"/>
    <cellStyle name="Milliers 13" xfId="545"/>
    <cellStyle name="Milliers 14" xfId="559"/>
    <cellStyle name="Milliers 2" xfId="46"/>
    <cellStyle name="Milliers 2 2" xfId="186"/>
    <cellStyle name="Milliers 2 2 2" xfId="438"/>
    <cellStyle name="Milliers 2 3" xfId="187"/>
    <cellStyle name="Milliers 2 4" xfId="439"/>
    <cellStyle name="Milliers 2 5" xfId="550"/>
    <cellStyle name="Milliers 3" xfId="45"/>
    <cellStyle name="Milliers 3 2" xfId="189"/>
    <cellStyle name="Milliers 3 2 2" xfId="190"/>
    <cellStyle name="Milliers 3 3" xfId="191"/>
    <cellStyle name="Milliers 3 4" xfId="192"/>
    <cellStyle name="Milliers 3 5" xfId="440"/>
    <cellStyle name="Milliers 3 6" xfId="551"/>
    <cellStyle name="Milliers 3 7" xfId="188"/>
    <cellStyle name="Milliers 4" xfId="193"/>
    <cellStyle name="Milliers 4 2" xfId="441"/>
    <cellStyle name="Milliers 4 3" xfId="442"/>
    <cellStyle name="Milliers 4 4" xfId="443"/>
    <cellStyle name="Milliers 5" xfId="194"/>
    <cellStyle name="Milliers 6" xfId="366"/>
    <cellStyle name="Milliers 6 2" xfId="444"/>
    <cellStyle name="Milliers 7" xfId="445"/>
    <cellStyle name="Milliers 8" xfId="446"/>
    <cellStyle name="Milliers 9" xfId="447"/>
    <cellStyle name="Model" xfId="367"/>
    <cellStyle name="mois/année" xfId="195"/>
    <cellStyle name="Monétaire 2" xfId="317"/>
    <cellStyle name="Monétaire 2 2" xfId="448"/>
    <cellStyle name="Monétaire 3" xfId="449"/>
    <cellStyle name="Monétaire0" xfId="368"/>
    <cellStyle name="Monétaire0 2" xfId="450"/>
    <cellStyle name="Neutral" xfId="196"/>
    <cellStyle name="Neutre 2" xfId="197"/>
    <cellStyle name="Non modifiable" xfId="369"/>
    <cellStyle name="Normal" xfId="0" builtinId="0"/>
    <cellStyle name="Normal - Style1" xfId="370"/>
    <cellStyle name="Normal 10" xfId="198"/>
    <cellStyle name="Normal 10 2" xfId="199"/>
    <cellStyle name="Normal 10 3" xfId="200"/>
    <cellStyle name="Normal 10 4" xfId="201"/>
    <cellStyle name="Normal 11" xfId="202"/>
    <cellStyle name="Normal 11 2" xfId="203"/>
    <cellStyle name="Normal 11 3" xfId="204"/>
    <cellStyle name="Normal 12" xfId="205"/>
    <cellStyle name="Normal 12 2" xfId="206"/>
    <cellStyle name="Normal 13" xfId="207"/>
    <cellStyle name="Normal 14" xfId="318"/>
    <cellStyle name="Normal 15" xfId="319"/>
    <cellStyle name="Normal 16" xfId="320"/>
    <cellStyle name="Normal 17" xfId="451"/>
    <cellStyle name="Normal 18" xfId="452"/>
    <cellStyle name="Normal 19" xfId="764"/>
    <cellStyle name="Normal 2" xfId="47"/>
    <cellStyle name="Normal 2 2" xfId="209"/>
    <cellStyle name="Normal 2 2 2" xfId="210"/>
    <cellStyle name="Normal 2 2 2 2" xfId="453"/>
    <cellStyle name="Normal 2 2 3" xfId="211"/>
    <cellStyle name="Normal 2 3" xfId="212"/>
    <cellStyle name="Normal 2 3 2" xfId="213"/>
    <cellStyle name="Normal 2 3 2 2" xfId="214"/>
    <cellStyle name="Normal 2 3 3" xfId="215"/>
    <cellStyle name="Normal 2 3 4" xfId="216"/>
    <cellStyle name="Normal 2 4" xfId="217"/>
    <cellStyle name="Normal 2 5" xfId="316"/>
    <cellStyle name="Normal 2 5 2" xfId="394"/>
    <cellStyle name="Normal 2 6" xfId="552"/>
    <cellStyle name="Normal 2 7" xfId="208"/>
    <cellStyle name="Normal 20" xfId="766"/>
    <cellStyle name="Normal 21" xfId="768"/>
    <cellStyle name="Normal 22" xfId="772"/>
    <cellStyle name="Normal 24" xfId="321"/>
    <cellStyle name="Normal 3" xfId="2"/>
    <cellStyle name="Normal 3 2" xfId="219"/>
    <cellStyle name="Normal 3 2 2" xfId="220"/>
    <cellStyle name="Normal 3 2 2 2" xfId="221"/>
    <cellStyle name="Normal 3 2 3" xfId="222"/>
    <cellStyle name="Normal 3 2 4" xfId="223"/>
    <cellStyle name="Normal 3 3" xfId="224"/>
    <cellStyle name="Normal 3 3 2" xfId="225"/>
    <cellStyle name="Normal 3 4" xfId="226"/>
    <cellStyle name="Normal 3 5" xfId="227"/>
    <cellStyle name="Normal 3 6" xfId="553"/>
    <cellStyle name="Normal 3 7" xfId="218"/>
    <cellStyle name="Normal 4" xfId="228"/>
    <cellStyle name="Normal 4 2" xfId="229"/>
    <cellStyle name="Normal 4 2 2" xfId="454"/>
    <cellStyle name="Normal 4 3" xfId="230"/>
    <cellStyle name="Normal 4 4" xfId="231"/>
    <cellStyle name="Normal 4 5" xfId="232"/>
    <cellStyle name="Normal 4 6" xfId="554"/>
    <cellStyle name="Normal 5" xfId="233"/>
    <cellStyle name="Normal 5 2" xfId="234"/>
    <cellStyle name="Normal 5 2 2" xfId="235"/>
    <cellStyle name="Normal 5 2 2 2" xfId="236"/>
    <cellStyle name="Normal 5 2 3" xfId="237"/>
    <cellStyle name="Normal 5 2 4" xfId="238"/>
    <cellStyle name="Normal 5 3" xfId="239"/>
    <cellStyle name="Normal 5 4" xfId="240"/>
    <cellStyle name="Normal 5 4 2" xfId="241"/>
    <cellStyle name="Normal 5 5" xfId="242"/>
    <cellStyle name="Normal 5 5 2" xfId="243"/>
    <cellStyle name="Normal 5 6" xfId="244"/>
    <cellStyle name="Normal 5 7" xfId="245"/>
    <cellStyle name="Normal 5 8" xfId="555"/>
    <cellStyle name="Normal 6" xfId="246"/>
    <cellStyle name="Normal 6 2" xfId="247"/>
    <cellStyle name="Normal 6 2 2" xfId="248"/>
    <cellStyle name="Normal 6 2 2 2" xfId="249"/>
    <cellStyle name="Normal 6 2 3" xfId="250"/>
    <cellStyle name="Normal 6 2 4" xfId="251"/>
    <cellStyle name="Normal 6 3" xfId="252"/>
    <cellStyle name="Normal 6 4" xfId="253"/>
    <cellStyle name="Normal 7" xfId="254"/>
    <cellStyle name="Normal 7 2" xfId="255"/>
    <cellStyle name="Normal 7 2 2" xfId="256"/>
    <cellStyle name="Normal 7 2 2 2" xfId="257"/>
    <cellStyle name="Normal 7 2 3" xfId="258"/>
    <cellStyle name="Normal 7 2 3 2" xfId="259"/>
    <cellStyle name="Normal 7 2 4" xfId="260"/>
    <cellStyle name="Normal 7 2 5" xfId="261"/>
    <cellStyle name="Normal 7 3" xfId="262"/>
    <cellStyle name="Normal 7 3 2" xfId="263"/>
    <cellStyle name="Normal 7 4" xfId="264"/>
    <cellStyle name="Normal 7 5" xfId="265"/>
    <cellStyle name="Normal 8" xfId="266"/>
    <cellStyle name="Normal 8 2" xfId="267"/>
    <cellStyle name="Normal 8 2 2" xfId="268"/>
    <cellStyle name="Normal 8 3" xfId="269"/>
    <cellStyle name="Normal 8 4" xfId="270"/>
    <cellStyle name="Normal 9" xfId="271"/>
    <cellStyle name="Normal 9 2" xfId="272"/>
    <cellStyle name="Normal 9 3" xfId="273"/>
    <cellStyle name="Normal 9 4" xfId="274"/>
    <cellStyle name="Note" xfId="275"/>
    <cellStyle name="Note 2" xfId="455"/>
    <cellStyle name="Note 2 2" xfId="514"/>
    <cellStyle name="Note 2 2 2" xfId="645"/>
    <cellStyle name="Note 2 2 3" xfId="728"/>
    <cellStyle name="Note 2 3" xfId="515"/>
    <cellStyle name="Note 2 3 2" xfId="646"/>
    <cellStyle name="Note 2 3 3" xfId="729"/>
    <cellStyle name="Note 2 4" xfId="516"/>
    <cellStyle name="Note 2 4 2" xfId="647"/>
    <cellStyle name="Note 2 4 3" xfId="730"/>
    <cellStyle name="Note 2 5" xfId="517"/>
    <cellStyle name="Note 2 5 2" xfId="648"/>
    <cellStyle name="Note 2 5 3" xfId="731"/>
    <cellStyle name="Note 2 6" xfId="518"/>
    <cellStyle name="Note 2 6 2" xfId="649"/>
    <cellStyle name="Note 2 6 3" xfId="732"/>
    <cellStyle name="Note 2 7" xfId="519"/>
    <cellStyle name="Note 2 7 2" xfId="650"/>
    <cellStyle name="Note 2 7 3" xfId="733"/>
    <cellStyle name="Note 2 8" xfId="597"/>
    <cellStyle name="Note 2 9" xfId="564"/>
    <cellStyle name="Note 3" xfId="520"/>
    <cellStyle name="Note 3 2" xfId="651"/>
    <cellStyle name="Note 3 3" xfId="734"/>
    <cellStyle name="Note 4" xfId="556"/>
    <cellStyle name="Note 4 2" xfId="678"/>
    <cellStyle name="Note 4 3" xfId="761"/>
    <cellStyle name="Note 5" xfId="577"/>
    <cellStyle name="Note 6" xfId="570"/>
    <cellStyle name="Output" xfId="276"/>
    <cellStyle name="Output 2" xfId="521"/>
    <cellStyle name="Output 2 2" xfId="522"/>
    <cellStyle name="Output 2 2 2" xfId="653"/>
    <cellStyle name="Output 2 2 3" xfId="736"/>
    <cellStyle name="Output 2 3" xfId="523"/>
    <cellStyle name="Output 2 3 2" xfId="654"/>
    <cellStyle name="Output 2 3 3" xfId="737"/>
    <cellStyle name="Output 2 4" xfId="524"/>
    <cellStyle name="Output 2 4 2" xfId="655"/>
    <cellStyle name="Output 2 4 3" xfId="738"/>
    <cellStyle name="Output 2 5" xfId="525"/>
    <cellStyle name="Output 2 5 2" xfId="656"/>
    <cellStyle name="Output 2 5 3" xfId="739"/>
    <cellStyle name="Output 2 6" xfId="526"/>
    <cellStyle name="Output 2 6 2" xfId="657"/>
    <cellStyle name="Output 2 6 3" xfId="740"/>
    <cellStyle name="Output 2 7" xfId="527"/>
    <cellStyle name="Output 2 7 2" xfId="658"/>
    <cellStyle name="Output 2 7 3" xfId="741"/>
    <cellStyle name="Output 2 8" xfId="652"/>
    <cellStyle name="Output 2 9" xfId="735"/>
    <cellStyle name="Output 3" xfId="528"/>
    <cellStyle name="Output 3 2" xfId="659"/>
    <cellStyle name="Output 3 3" xfId="742"/>
    <cellStyle name="Output 4" xfId="557"/>
    <cellStyle name="Output 4 2" xfId="679"/>
    <cellStyle name="Output 4 3" xfId="762"/>
    <cellStyle name="Output 5" xfId="578"/>
    <cellStyle name="Output 6" xfId="594"/>
    <cellStyle name="OUTPUT AMOUNTS" xfId="371"/>
    <cellStyle name="OUTPUT LINE ITEMS" xfId="372"/>
    <cellStyle name="Percent [2]" xfId="373"/>
    <cellStyle name="Percent [2] 2" xfId="456"/>
    <cellStyle name="Percent 10" xfId="776"/>
    <cellStyle name="Percent 2" xfId="374"/>
    <cellStyle name="Percent 2 2" xfId="457"/>
    <cellStyle name="Percent 3" xfId="375"/>
    <cellStyle name="Percent 4" xfId="376"/>
    <cellStyle name="Percent 5" xfId="377"/>
    <cellStyle name="Percent 6" xfId="378"/>
    <cellStyle name="Percent 7" xfId="765"/>
    <cellStyle name="Percent 8" xfId="767"/>
    <cellStyle name="Percent 9" xfId="770"/>
    <cellStyle name="PET_Heading3N_PandL" xfId="771"/>
    <cellStyle name="Positif" xfId="277"/>
    <cellStyle name="Pourcentage" xfId="1" builtinId="5"/>
    <cellStyle name="Pourcentage 2" xfId="48"/>
    <cellStyle name="Pourcentage 2 2" xfId="279"/>
    <cellStyle name="Pourcentage 2 2 2" xfId="280"/>
    <cellStyle name="Pourcentage 2 2 2 2" xfId="281"/>
    <cellStyle name="Pourcentage 2 2 3" xfId="282"/>
    <cellStyle name="Pourcentage 2 2 4" xfId="283"/>
    <cellStyle name="Pourcentage 2 3" xfId="284"/>
    <cellStyle name="Pourcentage 2 4" xfId="285"/>
    <cellStyle name="Pourcentage 2 5" xfId="286"/>
    <cellStyle name="Pourcentage 2 6" xfId="278"/>
    <cellStyle name="Pourcentage 3" xfId="287"/>
    <cellStyle name="Pourcentage 3 2" xfId="288"/>
    <cellStyle name="Pourcentage 3 2 2" xfId="289"/>
    <cellStyle name="Pourcentage 3 2 2 2" xfId="290"/>
    <cellStyle name="Pourcentage 3 2 3" xfId="291"/>
    <cellStyle name="Pourcentage 3 2 4" xfId="292"/>
    <cellStyle name="Pourcentage 3 3" xfId="293"/>
    <cellStyle name="Pourcentage 3 3 2" xfId="294"/>
    <cellStyle name="Pourcentage 3 4" xfId="295"/>
    <cellStyle name="Pourcentage 3 5" xfId="296"/>
    <cellStyle name="Pourcentage 4" xfId="297"/>
    <cellStyle name="Pourcentage 4 2" xfId="458"/>
    <cellStyle name="Pourcentage 5" xfId="298"/>
    <cellStyle name="Pourcentage 6" xfId="299"/>
    <cellStyle name="Pourcentage 7" xfId="322"/>
    <cellStyle name="Pourcentage 8" xfId="323"/>
    <cellStyle name="Pourcentage 9" xfId="324"/>
    <cellStyle name="Pourcentage entier" xfId="379"/>
    <cellStyle name="Recopier" xfId="300"/>
    <cellStyle name="Retour ligne" xfId="301"/>
    <cellStyle name="SAPBEXstdItem" xfId="380"/>
    <cellStyle name="SAPBEXstdItem 2" xfId="529"/>
    <cellStyle name="SAPBEXstdItem 2 2" xfId="530"/>
    <cellStyle name="SAPBEXstdItem 2 2 2" xfId="661"/>
    <cellStyle name="SAPBEXstdItem 2 2 3" xfId="744"/>
    <cellStyle name="SAPBEXstdItem 2 3" xfId="531"/>
    <cellStyle name="SAPBEXstdItem 2 3 2" xfId="662"/>
    <cellStyle name="SAPBEXstdItem 2 3 3" xfId="745"/>
    <cellStyle name="SAPBEXstdItem 2 4" xfId="532"/>
    <cellStyle name="SAPBEXstdItem 2 4 2" xfId="663"/>
    <cellStyle name="SAPBEXstdItem 2 4 3" xfId="746"/>
    <cellStyle name="SAPBEXstdItem 2 5" xfId="533"/>
    <cellStyle name="SAPBEXstdItem 2 5 2" xfId="664"/>
    <cellStyle name="SAPBEXstdItem 2 5 3" xfId="747"/>
    <cellStyle name="SAPBEXstdItem 2 6" xfId="534"/>
    <cellStyle name="SAPBEXstdItem 2 6 2" xfId="665"/>
    <cellStyle name="SAPBEXstdItem 2 6 3" xfId="748"/>
    <cellStyle name="SAPBEXstdItem 2 7" xfId="535"/>
    <cellStyle name="SAPBEXstdItem 2 7 2" xfId="666"/>
    <cellStyle name="SAPBEXstdItem 2 7 3" xfId="749"/>
    <cellStyle name="SAPBEXstdItem 2 8" xfId="660"/>
    <cellStyle name="SAPBEXstdItem 2 9" xfId="743"/>
    <cellStyle name="SAPBEXstdItem 3" xfId="536"/>
    <cellStyle name="SAPBEXstdItem 3 2" xfId="667"/>
    <cellStyle name="SAPBEXstdItem 3 3" xfId="750"/>
    <cellStyle name="SAPBEXstdItem 4" xfId="558"/>
    <cellStyle name="SAPBEXstdItem 4 2" xfId="680"/>
    <cellStyle name="SAPBEXstdItem 4 3" xfId="763"/>
    <cellStyle name="SAPBEXstdItem 5" xfId="587"/>
    <cellStyle name="SAPBEXstdItem 6" xfId="566"/>
    <cellStyle name="Satisfaisant 2" xfId="302"/>
    <cellStyle name="Sortie 2" xfId="303"/>
    <cellStyle name="Sortie 2 2" xfId="459"/>
    <cellStyle name="Sortie 2 2 2" xfId="598"/>
    <cellStyle name="Sortie 2 2 3" xfId="563"/>
    <cellStyle name="Sortie 2 3" xfId="537"/>
    <cellStyle name="Sortie 2 3 2" xfId="668"/>
    <cellStyle name="Sortie 2 3 3" xfId="751"/>
    <cellStyle name="Sortie 2 4" xfId="538"/>
    <cellStyle name="Sortie 2 4 2" xfId="669"/>
    <cellStyle name="Sortie 2 4 3" xfId="752"/>
    <cellStyle name="Sortie 2 5" xfId="539"/>
    <cellStyle name="Sortie 2 5 2" xfId="670"/>
    <cellStyle name="Sortie 2 5 3" xfId="753"/>
    <cellStyle name="Sortie 2 6" xfId="540"/>
    <cellStyle name="Sortie 2 6 2" xfId="671"/>
    <cellStyle name="Sortie 2 6 3" xfId="754"/>
    <cellStyle name="Sortie 2 7" xfId="582"/>
    <cellStyle name="Sortie 2 8" xfId="592"/>
    <cellStyle name="Standard_Kost 0102 nach GL" xfId="381"/>
    <cellStyle name="Statutory Holiday" xfId="382"/>
    <cellStyle name="Stock Check" xfId="383"/>
    <cellStyle name="Style 1" xfId="304"/>
    <cellStyle name="Style 1 2" xfId="305"/>
    <cellStyle name="subhead" xfId="384"/>
    <cellStyle name="Texte explicatif 2" xfId="306"/>
    <cellStyle name="Title" xfId="307"/>
    <cellStyle name="Titre 2" xfId="308"/>
    <cellStyle name="Titre 2 2" xfId="310"/>
    <cellStyle name="Titre 1 2" xfId="309"/>
    <cellStyle name="Titre 1 2 2" xfId="460"/>
    <cellStyle name="Titre 2 2 2" xfId="461"/>
    <cellStyle name="Titre 3 2" xfId="311"/>
    <cellStyle name="Titre 3 2 2" xfId="462"/>
    <cellStyle name="Titre 4 2" xfId="312"/>
    <cellStyle name="Titre 4 2 2" xfId="463"/>
    <cellStyle name="TitreSérie" xfId="385"/>
    <cellStyle name="Total 2" xfId="313"/>
    <cellStyle name="Total 2 2" xfId="464"/>
    <cellStyle name="Total 2 2 2" xfId="600"/>
    <cellStyle name="Total 2 2 3" xfId="681"/>
    <cellStyle name="Total 2 3" xfId="541"/>
    <cellStyle name="Total 2 3 2" xfId="672"/>
    <cellStyle name="Total 2 3 3" xfId="755"/>
    <cellStyle name="Total 2 4" xfId="542"/>
    <cellStyle name="Total 2 4 2" xfId="673"/>
    <cellStyle name="Total 2 4 3" xfId="756"/>
    <cellStyle name="Total 2 5" xfId="543"/>
    <cellStyle name="Total 2 5 2" xfId="674"/>
    <cellStyle name="Total 2 5 3" xfId="757"/>
    <cellStyle name="Total 2 6" xfId="544"/>
    <cellStyle name="Total 2 6 2" xfId="675"/>
    <cellStyle name="Total 2 6 3" xfId="758"/>
    <cellStyle name="Total 2 7" xfId="584"/>
    <cellStyle name="Total 2 8" xfId="591"/>
    <cellStyle name="TypeDonnée" xfId="386"/>
    <cellStyle name="Variation" xfId="387"/>
    <cellStyle name="Vérification 2" xfId="314"/>
    <cellStyle name="Virgule0" xfId="388"/>
    <cellStyle name="Virgule0 2" xfId="465"/>
    <cellStyle name="Währung" xfId="325"/>
    <cellStyle name="Währung [0]_Kost 0102 nach GL" xfId="389"/>
    <cellStyle name="Währung_Kost 0102 nach GL" xfId="390"/>
    <cellStyle name="Warning Text" xfId="315"/>
    <cellStyle name="콤마 [0]_  종  합  _010704 수주&amp;GM from 심양보-1" xfId="391"/>
    <cellStyle name="콤마_작성요령" xfId="392"/>
    <cellStyle name="표준_04.10.22경영비용" xfId="393"/>
  </cellStyles>
  <dxfs count="111">
    <dxf>
      <fill>
        <patternFill>
          <bgColor theme="0" tint="-0.14996795556505021"/>
        </patternFill>
      </fill>
    </dxf>
    <dxf>
      <fill>
        <patternFill>
          <bgColor theme="0" tint="-0.14996795556505021"/>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colors>
    <mruColors>
      <color rgb="FFE23EDA"/>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1571618</xdr:colOff>
      <xdr:row>11</xdr:row>
      <xdr:rowOff>174630</xdr:rowOff>
    </xdr:from>
    <xdr:ext cx="4018847" cy="510268"/>
    <mc:AlternateContent xmlns:mc="http://schemas.openxmlformats.org/markup-compatibility/2006" xmlns:a14="http://schemas.microsoft.com/office/drawing/2010/main">
      <mc:Choice Requires="a14">
        <xdr:sp macro="" textlink="">
          <xdr:nvSpPr>
            <xdr:cNvPr id="3" name="TextBox 2"/>
            <xdr:cNvSpPr txBox="1"/>
          </xdr:nvSpPr>
          <xdr:spPr>
            <a:xfrm>
              <a:off x="1571618" y="2349505"/>
              <a:ext cx="4018847" cy="51026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14:m>
                <m:oMath xmlns:m="http://schemas.openxmlformats.org/officeDocument/2006/math">
                  <m:r>
                    <a:rPr lang="it-IT" sz="1100" i="1">
                      <a:solidFill>
                        <a:schemeClr val="tx1"/>
                      </a:solidFill>
                      <a:effectLst/>
                      <a:latin typeface="Cambria Math" panose="02040503050406030204" pitchFamily="18" charset="0"/>
                      <a:ea typeface="+mn-ea"/>
                      <a:cs typeface="+mn-cs"/>
                    </a:rPr>
                    <m:t>𝑊𝐴𝐶𝐶</m:t>
                  </m:r>
                  <m:r>
                    <a:rPr lang="en-GB" sz="1100" i="1">
                      <a:solidFill>
                        <a:schemeClr val="tx1"/>
                      </a:solidFill>
                      <a:effectLst/>
                      <a:latin typeface="Cambria Math" panose="02040503050406030204" pitchFamily="18" charset="0"/>
                      <a:ea typeface="+mn-ea"/>
                      <a:cs typeface="+mn-cs"/>
                    </a:rPr>
                    <m:t>= </m:t>
                  </m:r>
                  <m:f>
                    <m:fPr>
                      <m:ctrlPr>
                        <a:rPr lang="en-US" sz="1100" i="1">
                          <a:solidFill>
                            <a:schemeClr val="tx1"/>
                          </a:solidFill>
                          <a:effectLst/>
                          <a:latin typeface="Cambria Math" panose="02040503050406030204" pitchFamily="18" charset="0"/>
                          <a:ea typeface="+mn-ea"/>
                          <a:cs typeface="+mn-cs"/>
                        </a:rPr>
                      </m:ctrlPr>
                    </m:fPr>
                    <m:num>
                      <m:r>
                        <a:rPr lang="it-IT" sz="1100" i="1">
                          <a:solidFill>
                            <a:schemeClr val="tx1"/>
                          </a:solidFill>
                          <a:effectLst/>
                          <a:latin typeface="Cambria Math" panose="02040503050406030204" pitchFamily="18" charset="0"/>
                          <a:ea typeface="+mn-ea"/>
                          <a:cs typeface="+mn-cs"/>
                        </a:rPr>
                        <m:t>𝐸</m:t>
                      </m:r>
                    </m:num>
                    <m:den>
                      <m:r>
                        <a:rPr lang="it-IT" sz="1100" i="1">
                          <a:solidFill>
                            <a:schemeClr val="tx1"/>
                          </a:solidFill>
                          <a:effectLst/>
                          <a:latin typeface="Cambria Math" panose="02040503050406030204" pitchFamily="18" charset="0"/>
                          <a:ea typeface="+mn-ea"/>
                          <a:cs typeface="+mn-cs"/>
                        </a:rPr>
                        <m:t>𝐷</m:t>
                      </m:r>
                      <m:r>
                        <a:rPr lang="en-GB" sz="1100" i="1">
                          <a:solidFill>
                            <a:schemeClr val="tx1"/>
                          </a:solidFill>
                          <a:effectLst/>
                          <a:latin typeface="Cambria Math" panose="02040503050406030204" pitchFamily="18" charset="0"/>
                          <a:ea typeface="+mn-ea"/>
                          <a:cs typeface="+mn-cs"/>
                        </a:rPr>
                        <m:t>+</m:t>
                      </m:r>
                      <m:r>
                        <a:rPr lang="it-IT" sz="1100" i="1">
                          <a:solidFill>
                            <a:schemeClr val="tx1"/>
                          </a:solidFill>
                          <a:effectLst/>
                          <a:latin typeface="Cambria Math" panose="02040503050406030204" pitchFamily="18" charset="0"/>
                          <a:ea typeface="+mn-ea"/>
                          <a:cs typeface="+mn-cs"/>
                        </a:rPr>
                        <m:t>𝐸</m:t>
                      </m:r>
                    </m:den>
                  </m:f>
                  <m:r>
                    <a:rPr lang="en-GB" sz="1100" i="1">
                      <a:solidFill>
                        <a:schemeClr val="tx1"/>
                      </a:solidFill>
                      <a:effectLst/>
                      <a:latin typeface="Cambria Math" panose="02040503050406030204" pitchFamily="18" charset="0"/>
                      <a:ea typeface="+mn-ea"/>
                      <a:cs typeface="+mn-cs"/>
                    </a:rPr>
                    <m:t>∗</m:t>
                  </m:r>
                  <m:d>
                    <m:dPr>
                      <m:ctrlPr>
                        <a:rPr lang="en-US" sz="1100" i="1">
                          <a:solidFill>
                            <a:schemeClr val="tx1"/>
                          </a:solidFill>
                          <a:effectLst/>
                          <a:latin typeface="Cambria Math" panose="02040503050406030204" pitchFamily="18" charset="0"/>
                          <a:ea typeface="+mn-ea"/>
                          <a:cs typeface="+mn-cs"/>
                        </a:rPr>
                      </m:ctrlPr>
                    </m:dPr>
                    <m:e>
                      <m:sSub>
                        <m:sSubPr>
                          <m:ctrlPr>
                            <a:rPr lang="en-US" sz="1100" i="1">
                              <a:solidFill>
                                <a:schemeClr val="tx1"/>
                              </a:solidFill>
                              <a:effectLst/>
                              <a:latin typeface="Cambria Math" panose="02040503050406030204" pitchFamily="18" charset="0"/>
                              <a:ea typeface="+mn-ea"/>
                              <a:cs typeface="+mn-cs"/>
                            </a:rPr>
                          </m:ctrlPr>
                        </m:sSubPr>
                        <m:e>
                          <m:r>
                            <a:rPr lang="it-IT" sz="1100" i="1">
                              <a:solidFill>
                                <a:schemeClr val="tx1"/>
                              </a:solidFill>
                              <a:effectLst/>
                              <a:latin typeface="Cambria Math" panose="02040503050406030204" pitchFamily="18" charset="0"/>
                              <a:ea typeface="+mn-ea"/>
                              <a:cs typeface="+mn-cs"/>
                            </a:rPr>
                            <m:t>𝑟</m:t>
                          </m:r>
                        </m:e>
                        <m:sub>
                          <m:r>
                            <a:rPr lang="it-IT" sz="1100" i="1">
                              <a:solidFill>
                                <a:schemeClr val="tx1"/>
                              </a:solidFill>
                              <a:effectLst/>
                              <a:latin typeface="Cambria Math" panose="02040503050406030204" pitchFamily="18" charset="0"/>
                              <a:ea typeface="+mn-ea"/>
                              <a:cs typeface="+mn-cs"/>
                            </a:rPr>
                            <m:t>𝑓</m:t>
                          </m:r>
                        </m:sub>
                      </m:sSub>
                      <m:r>
                        <a:rPr lang="en-GB" sz="1100" i="1">
                          <a:solidFill>
                            <a:schemeClr val="tx1"/>
                          </a:solidFill>
                          <a:effectLst/>
                          <a:latin typeface="Cambria Math" panose="02040503050406030204" pitchFamily="18" charset="0"/>
                          <a:ea typeface="+mn-ea"/>
                          <a:cs typeface="+mn-cs"/>
                        </a:rPr>
                        <m:t>+</m:t>
                      </m:r>
                      <m:r>
                        <a:rPr lang="it-IT" sz="1100" i="1">
                          <a:solidFill>
                            <a:schemeClr val="tx1"/>
                          </a:solidFill>
                          <a:effectLst/>
                          <a:latin typeface="Cambria Math" panose="02040503050406030204" pitchFamily="18" charset="0"/>
                          <a:ea typeface="+mn-ea"/>
                          <a:cs typeface="+mn-cs"/>
                        </a:rPr>
                        <m:t>𝛽</m:t>
                      </m:r>
                      <m:r>
                        <a:rPr lang="en-GB" sz="1100" i="1">
                          <a:solidFill>
                            <a:schemeClr val="tx1"/>
                          </a:solidFill>
                          <a:effectLst/>
                          <a:latin typeface="Cambria Math" panose="02040503050406030204" pitchFamily="18" charset="0"/>
                          <a:ea typeface="+mn-ea"/>
                          <a:cs typeface="+mn-cs"/>
                        </a:rPr>
                        <m:t>∗</m:t>
                      </m:r>
                      <m:r>
                        <a:rPr lang="it-IT" sz="1100" i="1">
                          <a:solidFill>
                            <a:schemeClr val="tx1"/>
                          </a:solidFill>
                          <a:effectLst/>
                          <a:latin typeface="Cambria Math" panose="02040503050406030204" pitchFamily="18" charset="0"/>
                          <a:ea typeface="+mn-ea"/>
                          <a:cs typeface="+mn-cs"/>
                        </a:rPr>
                        <m:t>𝐸𝑅𝑃</m:t>
                      </m:r>
                    </m:e>
                  </m:d>
                  <m:r>
                    <a:rPr lang="en-GB" sz="1100" i="1">
                      <a:solidFill>
                        <a:schemeClr val="tx1"/>
                      </a:solidFill>
                      <a:effectLst/>
                      <a:latin typeface="Cambria Math" panose="02040503050406030204" pitchFamily="18" charset="0"/>
                      <a:ea typeface="+mn-ea"/>
                      <a:cs typeface="+mn-cs"/>
                    </a:rPr>
                    <m:t>+</m:t>
                  </m:r>
                  <m:f>
                    <m:fPr>
                      <m:ctrlPr>
                        <a:rPr lang="en-US" sz="1100" i="1">
                          <a:solidFill>
                            <a:schemeClr val="tx1"/>
                          </a:solidFill>
                          <a:effectLst/>
                          <a:latin typeface="Cambria Math" panose="02040503050406030204" pitchFamily="18" charset="0"/>
                          <a:ea typeface="+mn-ea"/>
                          <a:cs typeface="+mn-cs"/>
                        </a:rPr>
                      </m:ctrlPr>
                    </m:fPr>
                    <m:num>
                      <m:r>
                        <a:rPr lang="it-IT" sz="1100" i="1">
                          <a:solidFill>
                            <a:schemeClr val="tx1"/>
                          </a:solidFill>
                          <a:effectLst/>
                          <a:latin typeface="Cambria Math" panose="02040503050406030204" pitchFamily="18" charset="0"/>
                          <a:ea typeface="+mn-ea"/>
                          <a:cs typeface="+mn-cs"/>
                        </a:rPr>
                        <m:t>𝐷</m:t>
                      </m:r>
                    </m:num>
                    <m:den>
                      <m:r>
                        <a:rPr lang="it-IT" sz="1100" i="1">
                          <a:solidFill>
                            <a:schemeClr val="tx1"/>
                          </a:solidFill>
                          <a:effectLst/>
                          <a:latin typeface="Cambria Math" panose="02040503050406030204" pitchFamily="18" charset="0"/>
                          <a:ea typeface="+mn-ea"/>
                          <a:cs typeface="+mn-cs"/>
                        </a:rPr>
                        <m:t>𝐷</m:t>
                      </m:r>
                      <m:r>
                        <a:rPr lang="en-GB" sz="1100" i="1">
                          <a:solidFill>
                            <a:schemeClr val="tx1"/>
                          </a:solidFill>
                          <a:effectLst/>
                          <a:latin typeface="Cambria Math" panose="02040503050406030204" pitchFamily="18" charset="0"/>
                          <a:ea typeface="+mn-ea"/>
                          <a:cs typeface="+mn-cs"/>
                        </a:rPr>
                        <m:t>+</m:t>
                      </m:r>
                      <m:r>
                        <a:rPr lang="it-IT" sz="1100" i="1">
                          <a:solidFill>
                            <a:schemeClr val="tx1"/>
                          </a:solidFill>
                          <a:effectLst/>
                          <a:latin typeface="Cambria Math" panose="02040503050406030204" pitchFamily="18" charset="0"/>
                          <a:ea typeface="+mn-ea"/>
                          <a:cs typeface="+mn-cs"/>
                        </a:rPr>
                        <m:t>𝐸</m:t>
                      </m:r>
                    </m:den>
                  </m:f>
                </m:oMath>
              </a14:m>
              <a:r>
                <a:rPr lang="en-GB" sz="1100">
                  <a:solidFill>
                    <a:schemeClr val="tx1"/>
                  </a:solidFill>
                  <a:effectLst/>
                  <a:latin typeface="+mn-lt"/>
                  <a:ea typeface="+mn-ea"/>
                  <a:cs typeface="+mn-cs"/>
                </a:rPr>
                <a:t>*(</a:t>
              </a:r>
              <a14:m>
                <m:oMath xmlns:m="http://schemas.openxmlformats.org/officeDocument/2006/math">
                  <m:sSub>
                    <m:sSubPr>
                      <m:ctrlPr>
                        <a:rPr lang="en-US" sz="1100" i="1">
                          <a:solidFill>
                            <a:schemeClr val="tx1"/>
                          </a:solidFill>
                          <a:effectLst/>
                          <a:latin typeface="Cambria Math" panose="02040503050406030204" pitchFamily="18" charset="0"/>
                          <a:ea typeface="+mn-ea"/>
                          <a:cs typeface="+mn-cs"/>
                        </a:rPr>
                      </m:ctrlPr>
                    </m:sSubPr>
                    <m:e>
                      <m:r>
                        <a:rPr lang="it-IT" sz="1100" i="1">
                          <a:solidFill>
                            <a:schemeClr val="tx1"/>
                          </a:solidFill>
                          <a:effectLst/>
                          <a:latin typeface="Cambria Math" panose="02040503050406030204" pitchFamily="18" charset="0"/>
                          <a:ea typeface="+mn-ea"/>
                          <a:cs typeface="+mn-cs"/>
                        </a:rPr>
                        <m:t>𝑟</m:t>
                      </m:r>
                    </m:e>
                    <m:sub>
                      <m:r>
                        <a:rPr lang="it-IT" sz="1100" i="1">
                          <a:solidFill>
                            <a:schemeClr val="tx1"/>
                          </a:solidFill>
                          <a:effectLst/>
                          <a:latin typeface="Cambria Math" panose="02040503050406030204" pitchFamily="18" charset="0"/>
                          <a:ea typeface="+mn-ea"/>
                          <a:cs typeface="+mn-cs"/>
                        </a:rPr>
                        <m:t>𝑓</m:t>
                      </m:r>
                    </m:sub>
                  </m:sSub>
                  <m:r>
                    <a:rPr lang="en-GB" sz="1100" i="1">
                      <a:solidFill>
                        <a:schemeClr val="tx1"/>
                      </a:solidFill>
                      <a:effectLst/>
                      <a:latin typeface="Cambria Math" panose="02040503050406030204" pitchFamily="18" charset="0"/>
                      <a:ea typeface="+mn-ea"/>
                      <a:cs typeface="+mn-cs"/>
                    </a:rPr>
                    <m:t>+</m:t>
                  </m:r>
                  <m:r>
                    <a:rPr lang="it-IT" sz="1100" i="1">
                      <a:solidFill>
                        <a:schemeClr val="tx1"/>
                      </a:solidFill>
                      <a:effectLst/>
                      <a:latin typeface="Cambria Math" panose="02040503050406030204" pitchFamily="18" charset="0"/>
                      <a:ea typeface="+mn-ea"/>
                      <a:cs typeface="+mn-cs"/>
                    </a:rPr>
                    <m:t>𝐷𝑃</m:t>
                  </m:r>
                  <m:r>
                    <a:rPr lang="en-GB" sz="1100" i="1">
                      <a:solidFill>
                        <a:schemeClr val="tx1"/>
                      </a:solidFill>
                      <a:effectLst/>
                      <a:latin typeface="Cambria Math" panose="02040503050406030204" pitchFamily="18" charset="0"/>
                      <a:ea typeface="+mn-ea"/>
                      <a:cs typeface="+mn-cs"/>
                    </a:rPr>
                    <m:t>)∗(1−</m:t>
                  </m:r>
                  <m:r>
                    <a:rPr lang="it-IT" sz="1100" i="1">
                      <a:solidFill>
                        <a:schemeClr val="tx1"/>
                      </a:solidFill>
                      <a:effectLst/>
                      <a:latin typeface="Cambria Math" panose="02040503050406030204" pitchFamily="18" charset="0"/>
                      <a:ea typeface="+mn-ea"/>
                      <a:cs typeface="+mn-cs"/>
                    </a:rPr>
                    <m:t>𝑇</m:t>
                  </m:r>
                  <m:r>
                    <a:rPr lang="en-GB" sz="1100" i="1">
                      <a:solidFill>
                        <a:schemeClr val="tx1"/>
                      </a:solidFill>
                      <a:effectLst/>
                      <a:latin typeface="Cambria Math" panose="02040503050406030204" pitchFamily="18" charset="0"/>
                      <a:ea typeface="+mn-ea"/>
                      <a:cs typeface="+mn-cs"/>
                    </a:rPr>
                    <m:t>)</m:t>
                  </m:r>
                </m:oMath>
              </a14:m>
              <a:endParaRPr lang="en-US" sz="1100">
                <a:solidFill>
                  <a:schemeClr val="tx1"/>
                </a:solidFill>
                <a:effectLst/>
                <a:latin typeface="+mn-lt"/>
                <a:ea typeface="+mn-ea"/>
                <a:cs typeface="+mn-cs"/>
              </a:endParaRPr>
            </a:p>
            <a:p>
              <a:endParaRPr lang="en-US" sz="1100"/>
            </a:p>
          </xdr:txBody>
        </xdr:sp>
      </mc:Choice>
      <mc:Fallback xmlns="">
        <xdr:sp macro="" textlink="">
          <xdr:nvSpPr>
            <xdr:cNvPr id="3" name="TextBox 2"/>
            <xdr:cNvSpPr txBox="1"/>
          </xdr:nvSpPr>
          <xdr:spPr>
            <a:xfrm>
              <a:off x="1571618" y="2349505"/>
              <a:ext cx="4018847" cy="51026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it-IT" sz="1100" i="0">
                  <a:solidFill>
                    <a:schemeClr val="tx1"/>
                  </a:solidFill>
                  <a:effectLst/>
                  <a:latin typeface="Cambria Math" panose="02040503050406030204" pitchFamily="18" charset="0"/>
                  <a:ea typeface="+mn-ea"/>
                  <a:cs typeface="+mn-cs"/>
                </a:rPr>
                <a:t>𝑊𝐴𝐶𝐶</a:t>
              </a:r>
              <a:r>
                <a:rPr lang="en-GB" sz="1100" i="0">
                  <a:solidFill>
                    <a:schemeClr val="tx1"/>
                  </a:solidFill>
                  <a:effectLst/>
                  <a:latin typeface="Cambria Math" panose="02040503050406030204" pitchFamily="18" charset="0"/>
                  <a:ea typeface="+mn-ea"/>
                  <a:cs typeface="+mn-cs"/>
                </a:rPr>
                <a:t>= </a:t>
              </a:r>
              <a:r>
                <a:rPr lang="it-IT" sz="1100" i="0">
                  <a:solidFill>
                    <a:schemeClr val="tx1"/>
                  </a:solidFill>
                  <a:effectLst/>
                  <a:latin typeface="Cambria Math" panose="02040503050406030204" pitchFamily="18" charset="0"/>
                  <a:ea typeface="+mn-ea"/>
                  <a:cs typeface="+mn-cs"/>
                </a:rPr>
                <a:t> 𝐸</a:t>
              </a:r>
              <a:r>
                <a:rPr lang="en-US" sz="1100" i="0">
                  <a:solidFill>
                    <a:schemeClr val="tx1"/>
                  </a:solidFill>
                  <a:effectLst/>
                  <a:latin typeface="Cambria Math" panose="02040503050406030204" pitchFamily="18" charset="0"/>
                  <a:ea typeface="+mn-ea"/>
                  <a:cs typeface="+mn-cs"/>
                </a:rPr>
                <a:t>/(</a:t>
              </a:r>
              <a:r>
                <a:rPr lang="it-IT" sz="1100" i="0">
                  <a:solidFill>
                    <a:schemeClr val="tx1"/>
                  </a:solidFill>
                  <a:effectLst/>
                  <a:latin typeface="Cambria Math" panose="02040503050406030204" pitchFamily="18" charset="0"/>
                  <a:ea typeface="+mn-ea"/>
                  <a:cs typeface="+mn-cs"/>
                </a:rPr>
                <a:t>𝐷</a:t>
              </a:r>
              <a:r>
                <a:rPr lang="en-GB" sz="1100" i="0">
                  <a:solidFill>
                    <a:schemeClr val="tx1"/>
                  </a:solidFill>
                  <a:effectLst/>
                  <a:latin typeface="Cambria Math" panose="02040503050406030204" pitchFamily="18" charset="0"/>
                  <a:ea typeface="+mn-ea"/>
                  <a:cs typeface="+mn-cs"/>
                </a:rPr>
                <a:t>+</a:t>
              </a:r>
              <a:r>
                <a:rPr lang="it-IT" sz="1100" i="0">
                  <a:solidFill>
                    <a:schemeClr val="tx1"/>
                  </a:solidFill>
                  <a:effectLst/>
                  <a:latin typeface="Cambria Math" panose="02040503050406030204" pitchFamily="18" charset="0"/>
                  <a:ea typeface="+mn-ea"/>
                  <a:cs typeface="+mn-cs"/>
                </a:rPr>
                <a:t>𝐸</a:t>
              </a:r>
              <a:r>
                <a:rPr lang="en-US" sz="1100" i="0">
                  <a:solidFill>
                    <a:schemeClr val="tx1"/>
                  </a:solidFill>
                  <a:effectLst/>
                  <a:latin typeface="Cambria Math" panose="02040503050406030204" pitchFamily="18" charset="0"/>
                  <a:ea typeface="+mn-ea"/>
                  <a:cs typeface="+mn-cs"/>
                </a:rPr>
                <a:t>)</a:t>
              </a:r>
              <a:r>
                <a:rPr lang="en-GB" sz="1100" i="0">
                  <a:solidFill>
                    <a:schemeClr val="tx1"/>
                  </a:solidFill>
                  <a:effectLst/>
                  <a:latin typeface="Cambria Math" panose="02040503050406030204" pitchFamily="18" charset="0"/>
                  <a:ea typeface="+mn-ea"/>
                  <a:cs typeface="+mn-cs"/>
                </a:rPr>
                <a:t>∗</a:t>
              </a:r>
              <a:r>
                <a:rPr lang="en-US" sz="1100" i="0">
                  <a:solidFill>
                    <a:schemeClr val="tx1"/>
                  </a:solidFill>
                  <a:effectLst/>
                  <a:latin typeface="Cambria Math" panose="02040503050406030204" pitchFamily="18" charset="0"/>
                  <a:ea typeface="+mn-ea"/>
                  <a:cs typeface="+mn-cs"/>
                </a:rPr>
                <a:t>(</a:t>
              </a:r>
              <a:r>
                <a:rPr lang="it-IT" sz="1100" i="0">
                  <a:solidFill>
                    <a:schemeClr val="tx1"/>
                  </a:solidFill>
                  <a:effectLst/>
                  <a:latin typeface="Cambria Math" panose="02040503050406030204" pitchFamily="18" charset="0"/>
                  <a:ea typeface="+mn-ea"/>
                  <a:cs typeface="+mn-cs"/>
                </a:rPr>
                <a:t>𝑟</a:t>
              </a:r>
              <a:r>
                <a:rPr lang="en-US" sz="1100" i="0">
                  <a:solidFill>
                    <a:schemeClr val="tx1"/>
                  </a:solidFill>
                  <a:effectLst/>
                  <a:latin typeface="Cambria Math" panose="02040503050406030204" pitchFamily="18" charset="0"/>
                  <a:ea typeface="+mn-ea"/>
                  <a:cs typeface="+mn-cs"/>
                </a:rPr>
                <a:t>_</a:t>
              </a:r>
              <a:r>
                <a:rPr lang="it-IT" sz="1100" i="0">
                  <a:solidFill>
                    <a:schemeClr val="tx1"/>
                  </a:solidFill>
                  <a:effectLst/>
                  <a:latin typeface="Cambria Math" panose="02040503050406030204" pitchFamily="18" charset="0"/>
                  <a:ea typeface="+mn-ea"/>
                  <a:cs typeface="+mn-cs"/>
                </a:rPr>
                <a:t>𝑓</a:t>
              </a:r>
              <a:r>
                <a:rPr lang="en-GB" sz="1100" i="0">
                  <a:solidFill>
                    <a:schemeClr val="tx1"/>
                  </a:solidFill>
                  <a:effectLst/>
                  <a:latin typeface="Cambria Math" panose="02040503050406030204" pitchFamily="18" charset="0"/>
                  <a:ea typeface="+mn-ea"/>
                  <a:cs typeface="+mn-cs"/>
                </a:rPr>
                <a:t>+</a:t>
              </a:r>
              <a:r>
                <a:rPr lang="it-IT" sz="1100" i="0">
                  <a:solidFill>
                    <a:schemeClr val="tx1"/>
                  </a:solidFill>
                  <a:effectLst/>
                  <a:latin typeface="Cambria Math" panose="02040503050406030204" pitchFamily="18" charset="0"/>
                  <a:ea typeface="+mn-ea"/>
                  <a:cs typeface="+mn-cs"/>
                </a:rPr>
                <a:t>𝛽</a:t>
              </a:r>
              <a:r>
                <a:rPr lang="en-GB" sz="1100" i="0">
                  <a:solidFill>
                    <a:schemeClr val="tx1"/>
                  </a:solidFill>
                  <a:effectLst/>
                  <a:latin typeface="Cambria Math" panose="02040503050406030204" pitchFamily="18" charset="0"/>
                  <a:ea typeface="+mn-ea"/>
                  <a:cs typeface="+mn-cs"/>
                </a:rPr>
                <a:t>∗</a:t>
              </a:r>
              <a:r>
                <a:rPr lang="it-IT" sz="1100" i="0">
                  <a:solidFill>
                    <a:schemeClr val="tx1"/>
                  </a:solidFill>
                  <a:effectLst/>
                  <a:latin typeface="Cambria Math" panose="02040503050406030204" pitchFamily="18" charset="0"/>
                  <a:ea typeface="+mn-ea"/>
                  <a:cs typeface="+mn-cs"/>
                </a:rPr>
                <a:t>𝐸𝑅𝑃)</a:t>
              </a:r>
              <a:r>
                <a:rPr lang="en-GB" sz="1100" i="0">
                  <a:solidFill>
                    <a:schemeClr val="tx1"/>
                  </a:solidFill>
                  <a:effectLst/>
                  <a:latin typeface="Cambria Math" panose="02040503050406030204" pitchFamily="18" charset="0"/>
                  <a:ea typeface="+mn-ea"/>
                  <a:cs typeface="+mn-cs"/>
                </a:rPr>
                <a:t>+</a:t>
              </a:r>
              <a:r>
                <a:rPr lang="it-IT" sz="1100" i="0">
                  <a:solidFill>
                    <a:schemeClr val="tx1"/>
                  </a:solidFill>
                  <a:effectLst/>
                  <a:latin typeface="Cambria Math" panose="02040503050406030204" pitchFamily="18" charset="0"/>
                  <a:ea typeface="+mn-ea"/>
                  <a:cs typeface="+mn-cs"/>
                </a:rPr>
                <a:t>𝐷</a:t>
              </a:r>
              <a:r>
                <a:rPr lang="en-US" sz="1100" i="0">
                  <a:solidFill>
                    <a:schemeClr val="tx1"/>
                  </a:solidFill>
                  <a:effectLst/>
                  <a:latin typeface="Cambria Math" panose="02040503050406030204" pitchFamily="18" charset="0"/>
                  <a:ea typeface="+mn-ea"/>
                  <a:cs typeface="+mn-cs"/>
                </a:rPr>
                <a:t>/(</a:t>
              </a:r>
              <a:r>
                <a:rPr lang="it-IT" sz="1100" i="0">
                  <a:solidFill>
                    <a:schemeClr val="tx1"/>
                  </a:solidFill>
                  <a:effectLst/>
                  <a:latin typeface="Cambria Math" panose="02040503050406030204" pitchFamily="18" charset="0"/>
                  <a:ea typeface="+mn-ea"/>
                  <a:cs typeface="+mn-cs"/>
                </a:rPr>
                <a:t>𝐷</a:t>
              </a:r>
              <a:r>
                <a:rPr lang="en-GB" sz="1100" i="0">
                  <a:solidFill>
                    <a:schemeClr val="tx1"/>
                  </a:solidFill>
                  <a:effectLst/>
                  <a:latin typeface="Cambria Math" panose="02040503050406030204" pitchFamily="18" charset="0"/>
                  <a:ea typeface="+mn-ea"/>
                  <a:cs typeface="+mn-cs"/>
                </a:rPr>
                <a:t>+</a:t>
              </a:r>
              <a:r>
                <a:rPr lang="it-IT" sz="1100" i="0">
                  <a:solidFill>
                    <a:schemeClr val="tx1"/>
                  </a:solidFill>
                  <a:effectLst/>
                  <a:latin typeface="Cambria Math" panose="02040503050406030204" pitchFamily="18" charset="0"/>
                  <a:ea typeface="+mn-ea"/>
                  <a:cs typeface="+mn-cs"/>
                </a:rPr>
                <a:t>𝐸</a:t>
              </a:r>
              <a:r>
                <a:rPr lang="en-US" sz="1100" i="0">
                  <a:solidFill>
                    <a:schemeClr val="tx1"/>
                  </a:solidFill>
                  <a:effectLst/>
                  <a:latin typeface="Cambria Math" panose="02040503050406030204" pitchFamily="18" charset="0"/>
                  <a:ea typeface="+mn-ea"/>
                  <a:cs typeface="+mn-cs"/>
                </a:rPr>
                <a:t>)</a:t>
              </a:r>
              <a:r>
                <a:rPr lang="en-GB" sz="1100">
                  <a:solidFill>
                    <a:schemeClr val="tx1"/>
                  </a:solidFill>
                  <a:effectLst/>
                  <a:latin typeface="+mn-lt"/>
                  <a:ea typeface="+mn-ea"/>
                  <a:cs typeface="+mn-cs"/>
                </a:rPr>
                <a:t>*(</a:t>
              </a:r>
              <a:r>
                <a:rPr lang="it-IT" sz="1100" i="0">
                  <a:solidFill>
                    <a:schemeClr val="tx1"/>
                  </a:solidFill>
                  <a:effectLst/>
                  <a:latin typeface="Cambria Math" panose="02040503050406030204" pitchFamily="18" charset="0"/>
                  <a:ea typeface="+mn-ea"/>
                  <a:cs typeface="+mn-cs"/>
                </a:rPr>
                <a:t>𝑟</a:t>
              </a:r>
              <a:r>
                <a:rPr lang="en-US" sz="1100" i="0">
                  <a:solidFill>
                    <a:schemeClr val="tx1"/>
                  </a:solidFill>
                  <a:effectLst/>
                  <a:latin typeface="Cambria Math" panose="02040503050406030204" pitchFamily="18" charset="0"/>
                  <a:ea typeface="+mn-ea"/>
                  <a:cs typeface="+mn-cs"/>
                </a:rPr>
                <a:t>_</a:t>
              </a:r>
              <a:r>
                <a:rPr lang="it-IT" sz="1100" i="0">
                  <a:solidFill>
                    <a:schemeClr val="tx1"/>
                  </a:solidFill>
                  <a:effectLst/>
                  <a:latin typeface="Cambria Math" panose="02040503050406030204" pitchFamily="18" charset="0"/>
                  <a:ea typeface="+mn-ea"/>
                  <a:cs typeface="+mn-cs"/>
                </a:rPr>
                <a:t>𝑓</a:t>
              </a:r>
              <a:r>
                <a:rPr lang="en-GB" sz="1100" i="0">
                  <a:solidFill>
                    <a:schemeClr val="tx1"/>
                  </a:solidFill>
                  <a:effectLst/>
                  <a:latin typeface="Cambria Math" panose="02040503050406030204" pitchFamily="18" charset="0"/>
                  <a:ea typeface="+mn-ea"/>
                  <a:cs typeface="+mn-cs"/>
                </a:rPr>
                <a:t>+</a:t>
              </a:r>
              <a:r>
                <a:rPr lang="it-IT" sz="1100" i="0">
                  <a:solidFill>
                    <a:schemeClr val="tx1"/>
                  </a:solidFill>
                  <a:effectLst/>
                  <a:latin typeface="Cambria Math" panose="02040503050406030204" pitchFamily="18" charset="0"/>
                  <a:ea typeface="+mn-ea"/>
                  <a:cs typeface="+mn-cs"/>
                </a:rPr>
                <a:t>𝐷𝑃</a:t>
              </a:r>
              <a:r>
                <a:rPr lang="en-GB" sz="1100" i="0">
                  <a:solidFill>
                    <a:schemeClr val="tx1"/>
                  </a:solidFill>
                  <a:effectLst/>
                  <a:latin typeface="Cambria Math" panose="02040503050406030204" pitchFamily="18" charset="0"/>
                  <a:ea typeface="+mn-ea"/>
                  <a:cs typeface="+mn-cs"/>
                </a:rPr>
                <a:t>)∗(1−</a:t>
              </a:r>
              <a:r>
                <a:rPr lang="it-IT" sz="1100" i="0">
                  <a:solidFill>
                    <a:schemeClr val="tx1"/>
                  </a:solidFill>
                  <a:effectLst/>
                  <a:latin typeface="Cambria Math" panose="02040503050406030204" pitchFamily="18" charset="0"/>
                  <a:ea typeface="+mn-ea"/>
                  <a:cs typeface="+mn-cs"/>
                </a:rPr>
                <a:t>𝑇</a:t>
              </a:r>
              <a:r>
                <a:rPr lang="en-GB" sz="1100" i="0">
                  <a:solidFill>
                    <a:schemeClr val="tx1"/>
                  </a:solidFill>
                  <a:effectLst/>
                  <a:latin typeface="Cambria Math" panose="02040503050406030204" pitchFamily="18" charset="0"/>
                  <a:ea typeface="+mn-ea"/>
                  <a:cs typeface="+mn-cs"/>
                </a:rPr>
                <a:t>)</a:t>
              </a:r>
              <a:endParaRPr lang="en-US" sz="1100">
                <a:solidFill>
                  <a:schemeClr val="tx1"/>
                </a:solidFill>
                <a:effectLst/>
                <a:latin typeface="+mn-lt"/>
                <a:ea typeface="+mn-ea"/>
                <a:cs typeface="+mn-cs"/>
              </a:endParaRPr>
            </a:p>
            <a:p>
              <a:endParaRPr lang="en-US" sz="1100"/>
            </a:p>
          </xdr:txBody>
        </xdr:sp>
      </mc:Fallback>
    </mc:AlternateContent>
    <xdr:clientData/>
  </xdr:oneCellAnchor>
  <xdr:oneCellAnchor>
    <xdr:from>
      <xdr:col>2</xdr:col>
      <xdr:colOff>1051719</xdr:colOff>
      <xdr:row>43</xdr:row>
      <xdr:rowOff>154780</xdr:rowOff>
    </xdr:from>
    <xdr:ext cx="1476375" cy="287258"/>
    <mc:AlternateContent xmlns:mc="http://schemas.openxmlformats.org/markup-compatibility/2006" xmlns:a14="http://schemas.microsoft.com/office/drawing/2010/main">
      <mc:Choice Requires="a14">
        <xdr:sp macro="" textlink="">
          <xdr:nvSpPr>
            <xdr:cNvPr id="4" name="TextBox 2"/>
            <xdr:cNvSpPr txBox="1"/>
          </xdr:nvSpPr>
          <xdr:spPr>
            <a:xfrm>
              <a:off x="4496594" y="8171655"/>
              <a:ext cx="1476375" cy="2872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marL="0" marR="0" lvl="0" indent="0" algn="l"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left"/>
                  </m:oMathParaPr>
                  <m:oMath xmlns:m="http://schemas.openxmlformats.org/officeDocument/2006/math">
                    <m:d>
                      <m:dPr>
                        <m:ctrlPr>
                          <a:rPr lang="en-US" sz="1100" i="1">
                            <a:solidFill>
                              <a:schemeClr val="tx1"/>
                            </a:solidFill>
                            <a:effectLst/>
                            <a:latin typeface="Cambria Math" panose="02040503050406030204" pitchFamily="18" charset="0"/>
                            <a:ea typeface="+mn-ea"/>
                            <a:cs typeface="+mn-cs"/>
                          </a:rPr>
                        </m:ctrlPr>
                      </m:dPr>
                      <m:e>
                        <m:sSub>
                          <m:sSubPr>
                            <m:ctrlPr>
                              <a:rPr lang="en-US" sz="1100" i="1">
                                <a:solidFill>
                                  <a:schemeClr val="tx1"/>
                                </a:solidFill>
                                <a:effectLst/>
                                <a:latin typeface="Cambria Math" panose="02040503050406030204" pitchFamily="18" charset="0"/>
                                <a:ea typeface="+mn-ea"/>
                                <a:cs typeface="+mn-cs"/>
                              </a:rPr>
                            </m:ctrlPr>
                          </m:sSubPr>
                          <m:e>
                            <m:r>
                              <a:rPr lang="it-IT" sz="1100" i="1">
                                <a:solidFill>
                                  <a:schemeClr val="tx1"/>
                                </a:solidFill>
                                <a:effectLst/>
                                <a:latin typeface="Cambria Math" panose="02040503050406030204" pitchFamily="18" charset="0"/>
                                <a:ea typeface="+mn-ea"/>
                                <a:cs typeface="+mn-cs"/>
                              </a:rPr>
                              <m:t>𝑟</m:t>
                            </m:r>
                          </m:e>
                          <m:sub>
                            <m:r>
                              <a:rPr lang="it-IT" sz="1100" i="1">
                                <a:solidFill>
                                  <a:schemeClr val="tx1"/>
                                </a:solidFill>
                                <a:effectLst/>
                                <a:latin typeface="Cambria Math" panose="02040503050406030204" pitchFamily="18" charset="0"/>
                                <a:ea typeface="+mn-ea"/>
                                <a:cs typeface="+mn-cs"/>
                              </a:rPr>
                              <m:t>𝑓</m:t>
                            </m:r>
                          </m:sub>
                        </m:sSub>
                        <m:r>
                          <a:rPr lang="en-GB" sz="1100" i="1">
                            <a:solidFill>
                              <a:schemeClr val="tx1"/>
                            </a:solidFill>
                            <a:effectLst/>
                            <a:latin typeface="Cambria Math" panose="02040503050406030204" pitchFamily="18" charset="0"/>
                            <a:ea typeface="+mn-ea"/>
                            <a:cs typeface="+mn-cs"/>
                          </a:rPr>
                          <m:t>+</m:t>
                        </m:r>
                        <m:r>
                          <a:rPr lang="it-IT" sz="1100" i="1">
                            <a:solidFill>
                              <a:schemeClr val="tx1"/>
                            </a:solidFill>
                            <a:effectLst/>
                            <a:latin typeface="Cambria Math" panose="02040503050406030204" pitchFamily="18" charset="0"/>
                            <a:ea typeface="+mn-ea"/>
                            <a:cs typeface="+mn-cs"/>
                          </a:rPr>
                          <m:t>𝛽</m:t>
                        </m:r>
                        <m:r>
                          <a:rPr lang="en-GB" sz="1100" i="1">
                            <a:solidFill>
                              <a:schemeClr val="tx1"/>
                            </a:solidFill>
                            <a:effectLst/>
                            <a:latin typeface="Cambria Math" panose="02040503050406030204" pitchFamily="18" charset="0"/>
                            <a:ea typeface="+mn-ea"/>
                            <a:cs typeface="+mn-cs"/>
                          </a:rPr>
                          <m:t>∗</m:t>
                        </m:r>
                        <m:r>
                          <a:rPr lang="it-IT" sz="1100" i="1">
                            <a:solidFill>
                              <a:schemeClr val="tx1"/>
                            </a:solidFill>
                            <a:effectLst/>
                            <a:latin typeface="Cambria Math" panose="02040503050406030204" pitchFamily="18" charset="0"/>
                            <a:ea typeface="+mn-ea"/>
                            <a:cs typeface="+mn-cs"/>
                          </a:rPr>
                          <m:t>𝐸𝑅𝑃</m:t>
                        </m:r>
                      </m:e>
                    </m:d>
                  </m:oMath>
                </m:oMathPara>
              </a14:m>
              <a:endParaRPr lang="en-US" sz="1100">
                <a:latin typeface="+mn-lt"/>
              </a:endParaRPr>
            </a:p>
          </xdr:txBody>
        </xdr:sp>
      </mc:Choice>
      <mc:Fallback xmlns="">
        <xdr:sp macro="" textlink="">
          <xdr:nvSpPr>
            <xdr:cNvPr id="4" name="TextBox 2"/>
            <xdr:cNvSpPr txBox="1"/>
          </xdr:nvSpPr>
          <xdr:spPr>
            <a:xfrm>
              <a:off x="4496594" y="8171655"/>
              <a:ext cx="1476375" cy="2872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lang="en-US" sz="1100" i="0">
                  <a:solidFill>
                    <a:schemeClr val="tx1"/>
                  </a:solidFill>
                  <a:effectLst/>
                  <a:latin typeface="+mn-lt"/>
                  <a:ea typeface="+mn-ea"/>
                  <a:cs typeface="+mn-cs"/>
                </a:rPr>
                <a:t>(</a:t>
              </a:r>
              <a:r>
                <a:rPr lang="it-IT" sz="1100" i="0">
                  <a:solidFill>
                    <a:schemeClr val="tx1"/>
                  </a:solidFill>
                  <a:effectLst/>
                  <a:latin typeface="+mn-lt"/>
                  <a:ea typeface="+mn-ea"/>
                  <a:cs typeface="+mn-cs"/>
                </a:rPr>
                <a:t>𝑟</a:t>
              </a:r>
              <a:r>
                <a:rPr lang="en-US" sz="1100" i="0">
                  <a:solidFill>
                    <a:schemeClr val="tx1"/>
                  </a:solidFill>
                  <a:effectLst/>
                  <a:latin typeface="+mn-lt"/>
                  <a:ea typeface="+mn-ea"/>
                  <a:cs typeface="+mn-cs"/>
                </a:rPr>
                <a:t>_</a:t>
              </a:r>
              <a:r>
                <a:rPr lang="it-IT" sz="1100" i="0">
                  <a:solidFill>
                    <a:schemeClr val="tx1"/>
                  </a:solidFill>
                  <a:effectLst/>
                  <a:latin typeface="+mn-lt"/>
                  <a:ea typeface="+mn-ea"/>
                  <a:cs typeface="+mn-cs"/>
                </a:rPr>
                <a:t>𝑓</a:t>
              </a:r>
              <a:r>
                <a:rPr lang="en-GB" sz="1100" i="0">
                  <a:solidFill>
                    <a:schemeClr val="tx1"/>
                  </a:solidFill>
                  <a:effectLst/>
                  <a:latin typeface="+mn-lt"/>
                  <a:ea typeface="+mn-ea"/>
                  <a:cs typeface="+mn-cs"/>
                </a:rPr>
                <a:t>+</a:t>
              </a:r>
              <a:r>
                <a:rPr lang="it-IT" sz="1100" i="0">
                  <a:solidFill>
                    <a:schemeClr val="tx1"/>
                  </a:solidFill>
                  <a:effectLst/>
                  <a:latin typeface="+mn-lt"/>
                  <a:ea typeface="+mn-ea"/>
                  <a:cs typeface="+mn-cs"/>
                </a:rPr>
                <a:t>𝛽</a:t>
              </a:r>
              <a:r>
                <a:rPr lang="en-GB" sz="1100" i="0">
                  <a:solidFill>
                    <a:schemeClr val="tx1"/>
                  </a:solidFill>
                  <a:effectLst/>
                  <a:latin typeface="+mn-lt"/>
                  <a:ea typeface="+mn-ea"/>
                  <a:cs typeface="+mn-cs"/>
                </a:rPr>
                <a:t>∗</a:t>
              </a:r>
              <a:r>
                <a:rPr lang="it-IT" sz="1100" i="0">
                  <a:solidFill>
                    <a:schemeClr val="tx1"/>
                  </a:solidFill>
                  <a:effectLst/>
                  <a:latin typeface="+mn-lt"/>
                  <a:ea typeface="+mn-ea"/>
                  <a:cs typeface="+mn-cs"/>
                </a:rPr>
                <a:t>𝐸𝑅𝑃)</a:t>
              </a:r>
              <a:endParaRPr lang="en-US" sz="1100">
                <a:latin typeface="+mn-lt"/>
              </a:endParaRPr>
            </a:p>
          </xdr:txBody>
        </xdr:sp>
      </mc:Fallback>
    </mc:AlternateContent>
    <xdr:clientData/>
  </xdr:oneCellAnchor>
  <xdr:oneCellAnchor>
    <xdr:from>
      <xdr:col>3</xdr:col>
      <xdr:colOff>11906</xdr:colOff>
      <xdr:row>47</xdr:row>
      <xdr:rowOff>154781</xdr:rowOff>
    </xdr:from>
    <xdr:ext cx="1369218" cy="321469"/>
    <mc:AlternateContent xmlns:mc="http://schemas.openxmlformats.org/markup-compatibility/2006" xmlns:a14="http://schemas.microsoft.com/office/drawing/2010/main">
      <mc:Choice Requires="a14">
        <xdr:sp macro="" textlink="">
          <xdr:nvSpPr>
            <xdr:cNvPr id="5" name="TextBox 2"/>
            <xdr:cNvSpPr txBox="1"/>
          </xdr:nvSpPr>
          <xdr:spPr>
            <a:xfrm>
              <a:off x="4520406" y="8901906"/>
              <a:ext cx="1369218" cy="32146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lang="en-GB" sz="1100">
                  <a:solidFill>
                    <a:schemeClr val="tx1"/>
                  </a:solidFill>
                  <a:effectLst/>
                  <a:latin typeface="+mn-lt"/>
                  <a:ea typeface="+mn-ea"/>
                  <a:cs typeface="+mn-cs"/>
                </a:rPr>
                <a:t>(</a:t>
              </a:r>
              <a14:m>
                <m:oMath xmlns:m="http://schemas.openxmlformats.org/officeDocument/2006/math">
                  <m:sSub>
                    <m:sSubPr>
                      <m:ctrlPr>
                        <a:rPr lang="en-US" sz="1100" i="1">
                          <a:solidFill>
                            <a:schemeClr val="tx1"/>
                          </a:solidFill>
                          <a:effectLst/>
                          <a:latin typeface="Cambria Math" panose="02040503050406030204" pitchFamily="18" charset="0"/>
                          <a:ea typeface="+mn-ea"/>
                          <a:cs typeface="+mn-cs"/>
                        </a:rPr>
                      </m:ctrlPr>
                    </m:sSubPr>
                    <m:e>
                      <m:r>
                        <a:rPr lang="it-IT" sz="1100" i="1">
                          <a:solidFill>
                            <a:schemeClr val="tx1"/>
                          </a:solidFill>
                          <a:effectLst/>
                          <a:latin typeface="Cambria Math" panose="02040503050406030204" pitchFamily="18" charset="0"/>
                          <a:ea typeface="+mn-ea"/>
                          <a:cs typeface="+mn-cs"/>
                        </a:rPr>
                        <m:t>𝑟</m:t>
                      </m:r>
                    </m:e>
                    <m:sub>
                      <m:r>
                        <a:rPr lang="it-IT" sz="1100" i="1">
                          <a:solidFill>
                            <a:schemeClr val="tx1"/>
                          </a:solidFill>
                          <a:effectLst/>
                          <a:latin typeface="Cambria Math" panose="02040503050406030204" pitchFamily="18" charset="0"/>
                          <a:ea typeface="+mn-ea"/>
                          <a:cs typeface="+mn-cs"/>
                        </a:rPr>
                        <m:t>𝑓</m:t>
                      </m:r>
                    </m:sub>
                  </m:sSub>
                  <m:r>
                    <a:rPr lang="en-GB" sz="1100" i="1">
                      <a:solidFill>
                        <a:schemeClr val="tx1"/>
                      </a:solidFill>
                      <a:effectLst/>
                      <a:latin typeface="Cambria Math" panose="02040503050406030204" pitchFamily="18" charset="0"/>
                      <a:ea typeface="+mn-ea"/>
                      <a:cs typeface="+mn-cs"/>
                    </a:rPr>
                    <m:t>+</m:t>
                  </m:r>
                  <m:r>
                    <a:rPr lang="it-IT" sz="1100" i="1">
                      <a:solidFill>
                        <a:schemeClr val="tx1"/>
                      </a:solidFill>
                      <a:effectLst/>
                      <a:latin typeface="Cambria Math" panose="02040503050406030204" pitchFamily="18" charset="0"/>
                      <a:ea typeface="+mn-ea"/>
                      <a:cs typeface="+mn-cs"/>
                    </a:rPr>
                    <m:t>𝐷𝑃</m:t>
                  </m:r>
                  <m:r>
                    <a:rPr lang="en-GB" sz="1100" i="1">
                      <a:solidFill>
                        <a:schemeClr val="tx1"/>
                      </a:solidFill>
                      <a:effectLst/>
                      <a:latin typeface="Cambria Math" panose="02040503050406030204" pitchFamily="18" charset="0"/>
                      <a:ea typeface="+mn-ea"/>
                      <a:cs typeface="+mn-cs"/>
                    </a:rPr>
                    <m:t>)∗(1−</m:t>
                  </m:r>
                  <m:r>
                    <a:rPr lang="it-IT" sz="1100" i="1">
                      <a:solidFill>
                        <a:schemeClr val="tx1"/>
                      </a:solidFill>
                      <a:effectLst/>
                      <a:latin typeface="Cambria Math" panose="02040503050406030204" pitchFamily="18" charset="0"/>
                      <a:ea typeface="+mn-ea"/>
                      <a:cs typeface="+mn-cs"/>
                    </a:rPr>
                    <m:t>𝑇</m:t>
                  </m:r>
                  <m:r>
                    <a:rPr lang="en-GB" sz="1100" i="1">
                      <a:solidFill>
                        <a:schemeClr val="tx1"/>
                      </a:solidFill>
                      <a:effectLst/>
                      <a:latin typeface="Cambria Math" panose="02040503050406030204" pitchFamily="18" charset="0"/>
                      <a:ea typeface="+mn-ea"/>
                      <a:cs typeface="+mn-cs"/>
                    </a:rPr>
                    <m:t>)</m:t>
                  </m:r>
                </m:oMath>
              </a14:m>
              <a:endParaRPr lang="en-US" sz="1100">
                <a:solidFill>
                  <a:schemeClr val="tx1"/>
                </a:solidFill>
                <a:effectLst/>
                <a:latin typeface="+mn-lt"/>
                <a:ea typeface="+mn-ea"/>
                <a:cs typeface="+mn-cs"/>
              </a:endParaRPr>
            </a:p>
            <a:p>
              <a:pPr algn="l"/>
              <a:endParaRPr lang="en-US" sz="1100">
                <a:latin typeface="+mn-lt"/>
              </a:endParaRPr>
            </a:p>
          </xdr:txBody>
        </xdr:sp>
      </mc:Choice>
      <mc:Fallback xmlns="">
        <xdr:sp macro="" textlink="">
          <xdr:nvSpPr>
            <xdr:cNvPr id="5" name="TextBox 2"/>
            <xdr:cNvSpPr txBox="1"/>
          </xdr:nvSpPr>
          <xdr:spPr>
            <a:xfrm>
              <a:off x="4520406" y="8901906"/>
              <a:ext cx="1369218" cy="32146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lang="en-GB" sz="1100">
                  <a:solidFill>
                    <a:schemeClr val="tx1"/>
                  </a:solidFill>
                  <a:effectLst/>
                  <a:latin typeface="+mn-lt"/>
                  <a:ea typeface="+mn-ea"/>
                  <a:cs typeface="+mn-cs"/>
                </a:rPr>
                <a:t>(</a:t>
              </a:r>
              <a:r>
                <a:rPr lang="it-IT" sz="1100" i="0">
                  <a:solidFill>
                    <a:schemeClr val="tx1"/>
                  </a:solidFill>
                  <a:effectLst/>
                  <a:latin typeface="+mn-lt"/>
                  <a:ea typeface="+mn-ea"/>
                  <a:cs typeface="+mn-cs"/>
                </a:rPr>
                <a:t>𝑟</a:t>
              </a:r>
              <a:r>
                <a:rPr lang="en-US" sz="1100" i="0">
                  <a:solidFill>
                    <a:schemeClr val="tx1"/>
                  </a:solidFill>
                  <a:effectLst/>
                  <a:latin typeface="+mn-lt"/>
                  <a:ea typeface="+mn-ea"/>
                  <a:cs typeface="+mn-cs"/>
                </a:rPr>
                <a:t>_</a:t>
              </a:r>
              <a:r>
                <a:rPr lang="it-IT" sz="1100" i="0">
                  <a:solidFill>
                    <a:schemeClr val="tx1"/>
                  </a:solidFill>
                  <a:effectLst/>
                  <a:latin typeface="+mn-lt"/>
                  <a:ea typeface="+mn-ea"/>
                  <a:cs typeface="+mn-cs"/>
                </a:rPr>
                <a:t>𝑓</a:t>
              </a:r>
              <a:r>
                <a:rPr lang="en-GB" sz="1100" i="0">
                  <a:solidFill>
                    <a:schemeClr val="tx1"/>
                  </a:solidFill>
                  <a:effectLst/>
                  <a:latin typeface="+mn-lt"/>
                  <a:ea typeface="+mn-ea"/>
                  <a:cs typeface="+mn-cs"/>
                </a:rPr>
                <a:t>+</a:t>
              </a:r>
              <a:r>
                <a:rPr lang="it-IT" sz="1100" i="0">
                  <a:solidFill>
                    <a:schemeClr val="tx1"/>
                  </a:solidFill>
                  <a:effectLst/>
                  <a:latin typeface="+mn-lt"/>
                  <a:ea typeface="+mn-ea"/>
                  <a:cs typeface="+mn-cs"/>
                </a:rPr>
                <a:t>𝐷𝑃</a:t>
              </a:r>
              <a:r>
                <a:rPr lang="en-GB" sz="1100" i="0">
                  <a:solidFill>
                    <a:schemeClr val="tx1"/>
                  </a:solidFill>
                  <a:effectLst/>
                  <a:latin typeface="+mn-lt"/>
                  <a:ea typeface="+mn-ea"/>
                  <a:cs typeface="+mn-cs"/>
                </a:rPr>
                <a:t>)∗(1−</a:t>
              </a:r>
              <a:r>
                <a:rPr lang="it-IT" sz="1100" i="0">
                  <a:solidFill>
                    <a:schemeClr val="tx1"/>
                  </a:solidFill>
                  <a:effectLst/>
                  <a:latin typeface="+mn-lt"/>
                  <a:ea typeface="+mn-ea"/>
                  <a:cs typeface="+mn-cs"/>
                </a:rPr>
                <a:t>𝑇</a:t>
              </a:r>
              <a:r>
                <a:rPr lang="en-GB" sz="1100" i="0">
                  <a:solidFill>
                    <a:schemeClr val="tx1"/>
                  </a:solidFill>
                  <a:effectLst/>
                  <a:latin typeface="+mn-lt"/>
                  <a:ea typeface="+mn-ea"/>
                  <a:cs typeface="+mn-cs"/>
                </a:rPr>
                <a:t>)</a:t>
              </a:r>
              <a:endParaRPr lang="en-US" sz="1100">
                <a:solidFill>
                  <a:schemeClr val="tx1"/>
                </a:solidFill>
                <a:effectLst/>
                <a:latin typeface="+mn-lt"/>
                <a:ea typeface="+mn-ea"/>
                <a:cs typeface="+mn-cs"/>
              </a:endParaRPr>
            </a:p>
            <a:p>
              <a:pPr algn="l"/>
              <a:endParaRPr lang="en-US" sz="1100">
                <a:latin typeface="+mn-lt"/>
              </a:endParaRPr>
            </a:p>
          </xdr:txBody>
        </xdr:sp>
      </mc:Fallback>
    </mc:AlternateContent>
    <xdr:clientData/>
  </xdr:oneCellAnchor>
  <xdr:oneCellAnchor>
    <xdr:from>
      <xdr:col>2</xdr:col>
      <xdr:colOff>631032</xdr:colOff>
      <xdr:row>41</xdr:row>
      <xdr:rowOff>59531</xdr:rowOff>
    </xdr:from>
    <xdr:ext cx="3428999" cy="408125"/>
    <mc:AlternateContent xmlns:mc="http://schemas.openxmlformats.org/markup-compatibility/2006" xmlns:a14="http://schemas.microsoft.com/office/drawing/2010/main">
      <mc:Choice Requires="a14">
        <xdr:sp macro="" textlink="">
          <xdr:nvSpPr>
            <xdr:cNvPr id="6" name="TextBox 2"/>
            <xdr:cNvSpPr txBox="1"/>
          </xdr:nvSpPr>
          <xdr:spPr>
            <a:xfrm>
              <a:off x="3929063" y="8012906"/>
              <a:ext cx="3428999" cy="4081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marL="0" marR="0" lvl="0" indent="0" algn="l"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Group"/>
                  </m:oMathParaPr>
                  <m:oMath xmlns:m="http://schemas.openxmlformats.org/officeDocument/2006/math">
                    <m:r>
                      <a:rPr lang="it-IT" sz="1100" i="1">
                        <a:solidFill>
                          <a:schemeClr val="tx1"/>
                        </a:solidFill>
                        <a:effectLst/>
                        <a:latin typeface="Cambria Math" panose="02040503050406030204" pitchFamily="18" charset="0"/>
                        <a:ea typeface="+mn-ea"/>
                        <a:cs typeface="+mn-cs"/>
                      </a:rPr>
                      <m:t>𝛽</m:t>
                    </m:r>
                    <m:r>
                      <a:rPr lang="en-GB" sz="1100" i="1">
                        <a:solidFill>
                          <a:schemeClr val="tx1"/>
                        </a:solidFill>
                        <a:effectLst/>
                        <a:latin typeface="Cambria Math" panose="02040503050406030204" pitchFamily="18" charset="0"/>
                        <a:ea typeface="+mn-ea"/>
                        <a:cs typeface="+mn-cs"/>
                      </a:rPr>
                      <m:t>=</m:t>
                    </m:r>
                    <m:r>
                      <a:rPr lang="fr-FR" sz="1100" b="0" i="1">
                        <a:solidFill>
                          <a:schemeClr val="tx1"/>
                        </a:solidFill>
                        <a:effectLst/>
                        <a:latin typeface="Cambria Math" panose="02040503050406030204" pitchFamily="18" charset="0"/>
                        <a:ea typeface="+mn-ea"/>
                        <a:cs typeface="+mn-cs"/>
                      </a:rPr>
                      <m:t>𝑈𝑛𝑙𝑒𝑣𝑒𝑟𝑒𝑑</m:t>
                    </m:r>
                    <m:r>
                      <a:rPr lang="fr-FR" sz="1100" b="0" i="1">
                        <a:solidFill>
                          <a:schemeClr val="tx1"/>
                        </a:solidFill>
                        <a:effectLst/>
                        <a:latin typeface="Cambria Math" panose="02040503050406030204" pitchFamily="18" charset="0"/>
                        <a:ea typeface="+mn-ea"/>
                        <a:cs typeface="+mn-cs"/>
                      </a:rPr>
                      <m:t> </m:t>
                    </m:r>
                    <m:r>
                      <a:rPr lang="fr-FR" sz="1100" b="0" i="1">
                        <a:solidFill>
                          <a:schemeClr val="tx1"/>
                        </a:solidFill>
                        <a:effectLst/>
                        <a:latin typeface="Cambria Math" panose="02040503050406030204" pitchFamily="18" charset="0"/>
                        <a:ea typeface="+mn-ea"/>
                        <a:cs typeface="+mn-cs"/>
                      </a:rPr>
                      <m:t>𝐵𝑒𝑡𝑎</m:t>
                    </m:r>
                    <m:r>
                      <a:rPr lang="fr-FR" sz="1100" b="0" i="1">
                        <a:solidFill>
                          <a:schemeClr val="tx1"/>
                        </a:solidFill>
                        <a:effectLst/>
                        <a:latin typeface="Cambria Math" panose="02040503050406030204" pitchFamily="18" charset="0"/>
                        <a:ea typeface="+mn-ea"/>
                        <a:cs typeface="+mn-cs"/>
                      </a:rPr>
                      <m:t> ∗(1+</m:t>
                    </m:r>
                    <m:f>
                      <m:fPr>
                        <m:ctrlPr>
                          <a:rPr lang="en-US" sz="1100" i="1">
                            <a:solidFill>
                              <a:schemeClr val="tx1"/>
                            </a:solidFill>
                            <a:effectLst/>
                            <a:latin typeface="Cambria Math" panose="02040503050406030204" pitchFamily="18" charset="0"/>
                            <a:ea typeface="+mn-ea"/>
                            <a:cs typeface="+mn-cs"/>
                          </a:rPr>
                        </m:ctrlPr>
                      </m:fPr>
                      <m:num>
                        <m:r>
                          <a:rPr lang="fr-FR" sz="1100" b="0" i="1">
                            <a:solidFill>
                              <a:schemeClr val="tx1"/>
                            </a:solidFill>
                            <a:effectLst/>
                            <a:latin typeface="Cambria Math" panose="02040503050406030204" pitchFamily="18" charset="0"/>
                            <a:ea typeface="+mn-ea"/>
                            <a:cs typeface="+mn-cs"/>
                          </a:rPr>
                          <m:t>𝐷</m:t>
                        </m:r>
                      </m:num>
                      <m:den>
                        <m:r>
                          <a:rPr lang="fr-FR" sz="1100" b="0" i="1">
                            <a:solidFill>
                              <a:schemeClr val="tx1"/>
                            </a:solidFill>
                            <a:effectLst/>
                            <a:latin typeface="Cambria Math" panose="02040503050406030204" pitchFamily="18" charset="0"/>
                            <a:ea typeface="+mn-ea"/>
                            <a:cs typeface="+mn-cs"/>
                          </a:rPr>
                          <m:t>𝐸</m:t>
                        </m:r>
                      </m:den>
                    </m:f>
                    <m:r>
                      <a:rPr lang="en-GB" sz="1100" i="1">
                        <a:solidFill>
                          <a:schemeClr val="tx1"/>
                        </a:solidFill>
                        <a:effectLst/>
                        <a:latin typeface="Cambria Math" panose="02040503050406030204" pitchFamily="18" charset="0"/>
                        <a:ea typeface="+mn-ea"/>
                        <a:cs typeface="+mn-cs"/>
                      </a:rPr>
                      <m:t>∗</m:t>
                    </m:r>
                    <m:d>
                      <m:dPr>
                        <m:ctrlPr>
                          <a:rPr lang="en-US" sz="1100" i="1">
                            <a:solidFill>
                              <a:schemeClr val="tx1"/>
                            </a:solidFill>
                            <a:effectLst/>
                            <a:latin typeface="Cambria Math" panose="02040503050406030204" pitchFamily="18" charset="0"/>
                            <a:ea typeface="+mn-ea"/>
                            <a:cs typeface="+mn-cs"/>
                          </a:rPr>
                        </m:ctrlPr>
                      </m:dPr>
                      <m:e>
                        <m:r>
                          <a:rPr lang="fr-FR" sz="1100" b="0" i="1">
                            <a:solidFill>
                              <a:schemeClr val="tx1"/>
                            </a:solidFill>
                            <a:effectLst/>
                            <a:latin typeface="Cambria Math" panose="02040503050406030204" pitchFamily="18" charset="0"/>
                            <a:ea typeface="+mn-ea"/>
                            <a:cs typeface="+mn-cs"/>
                          </a:rPr>
                          <m:t>1−</m:t>
                        </m:r>
                        <m:r>
                          <a:rPr lang="it-IT" sz="1100" i="1">
                            <a:solidFill>
                              <a:schemeClr val="tx1"/>
                            </a:solidFill>
                            <a:effectLst/>
                            <a:latin typeface="Cambria Math" panose="02040503050406030204" pitchFamily="18" charset="0"/>
                            <a:ea typeface="+mn-ea"/>
                            <a:cs typeface="+mn-cs"/>
                          </a:rPr>
                          <m:t>𝑇</m:t>
                        </m:r>
                        <m:r>
                          <a:rPr lang="fr-FR" sz="1100" b="0" i="1">
                            <a:solidFill>
                              <a:schemeClr val="tx1"/>
                            </a:solidFill>
                            <a:effectLst/>
                            <a:latin typeface="Cambria Math" panose="02040503050406030204" pitchFamily="18" charset="0"/>
                            <a:ea typeface="+mn-ea"/>
                            <a:cs typeface="+mn-cs"/>
                          </a:rPr>
                          <m:t>)</m:t>
                        </m:r>
                      </m:e>
                    </m:d>
                  </m:oMath>
                </m:oMathPara>
              </a14:m>
              <a:endParaRPr lang="en-US" sz="1100">
                <a:latin typeface="+mn-lt"/>
              </a:endParaRPr>
            </a:p>
          </xdr:txBody>
        </xdr:sp>
      </mc:Choice>
      <mc:Fallback xmlns="">
        <xdr:sp macro="" textlink="">
          <xdr:nvSpPr>
            <xdr:cNvPr id="6" name="TextBox 2"/>
            <xdr:cNvSpPr txBox="1"/>
          </xdr:nvSpPr>
          <xdr:spPr>
            <a:xfrm>
              <a:off x="3929063" y="8012906"/>
              <a:ext cx="3428999" cy="4081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lang="it-IT" sz="1100" i="0">
                  <a:solidFill>
                    <a:schemeClr val="tx1"/>
                  </a:solidFill>
                  <a:effectLst/>
                  <a:latin typeface="+mn-lt"/>
                  <a:ea typeface="+mn-ea"/>
                  <a:cs typeface="+mn-cs"/>
                </a:rPr>
                <a:t>𝛽</a:t>
              </a:r>
              <a:r>
                <a:rPr lang="en-GB" sz="1100" i="0">
                  <a:solidFill>
                    <a:schemeClr val="tx1"/>
                  </a:solidFill>
                  <a:effectLst/>
                  <a:latin typeface="+mn-lt"/>
                  <a:ea typeface="+mn-ea"/>
                  <a:cs typeface="+mn-cs"/>
                </a:rPr>
                <a:t>=</a:t>
              </a:r>
              <a:r>
                <a:rPr lang="fr-FR" sz="1100" b="0" i="0">
                  <a:solidFill>
                    <a:schemeClr val="tx1"/>
                  </a:solidFill>
                  <a:effectLst/>
                  <a:latin typeface="+mn-lt"/>
                  <a:ea typeface="+mn-ea"/>
                  <a:cs typeface="+mn-cs"/>
                </a:rPr>
                <a:t>𝑈𝑛𝑙𝑒𝑣𝑒𝑟𝑒𝑑 𝐵𝑒𝑡𝑎 ∗(1+𝐷</a:t>
              </a:r>
              <a:r>
                <a:rPr lang="en-US" sz="1100" b="0" i="0">
                  <a:solidFill>
                    <a:schemeClr val="tx1"/>
                  </a:solidFill>
                  <a:effectLst/>
                  <a:latin typeface="+mn-lt"/>
                  <a:ea typeface="+mn-ea"/>
                  <a:cs typeface="+mn-cs"/>
                </a:rPr>
                <a:t>/</a:t>
              </a:r>
              <a:r>
                <a:rPr lang="fr-FR" sz="1100" b="0" i="0">
                  <a:solidFill>
                    <a:schemeClr val="tx1"/>
                  </a:solidFill>
                  <a:effectLst/>
                  <a:latin typeface="+mn-lt"/>
                  <a:ea typeface="+mn-ea"/>
                  <a:cs typeface="+mn-cs"/>
                </a:rPr>
                <a:t>𝐸</a:t>
              </a:r>
              <a:r>
                <a:rPr lang="en-GB" sz="1100" i="0">
                  <a:solidFill>
                    <a:schemeClr val="tx1"/>
                  </a:solidFill>
                  <a:effectLst/>
                  <a:latin typeface="+mn-lt"/>
                  <a:ea typeface="+mn-ea"/>
                  <a:cs typeface="+mn-cs"/>
                </a:rPr>
                <a:t>∗</a:t>
              </a:r>
              <a:r>
                <a:rPr lang="en-US" sz="1100" i="0">
                  <a:solidFill>
                    <a:schemeClr val="tx1"/>
                  </a:solidFill>
                  <a:effectLst/>
                  <a:latin typeface="+mn-lt"/>
                  <a:ea typeface="+mn-ea"/>
                  <a:cs typeface="+mn-cs"/>
                </a:rPr>
                <a:t>(</a:t>
              </a:r>
              <a:r>
                <a:rPr lang="fr-FR" sz="1100" b="0" i="0">
                  <a:solidFill>
                    <a:schemeClr val="tx1"/>
                  </a:solidFill>
                  <a:effectLst/>
                  <a:latin typeface="+mn-lt"/>
                  <a:ea typeface="+mn-ea"/>
                  <a:cs typeface="+mn-cs"/>
                </a:rPr>
                <a:t>1−</a:t>
              </a:r>
              <a:r>
                <a:rPr lang="it-IT" sz="1100" i="0">
                  <a:solidFill>
                    <a:schemeClr val="tx1"/>
                  </a:solidFill>
                  <a:effectLst/>
                  <a:latin typeface="+mn-lt"/>
                  <a:ea typeface="+mn-ea"/>
                  <a:cs typeface="+mn-cs"/>
                </a:rPr>
                <a:t>𝑇</a:t>
              </a:r>
              <a:r>
                <a:rPr lang="fr-FR" sz="1100" b="0" i="0">
                  <a:solidFill>
                    <a:schemeClr val="tx1"/>
                  </a:solidFill>
                  <a:effectLst/>
                  <a:latin typeface="+mn-lt"/>
                  <a:ea typeface="+mn-ea"/>
                  <a:cs typeface="+mn-cs"/>
                </a:rPr>
                <a:t>))</a:t>
              </a:r>
              <a:endParaRPr lang="en-US" sz="1100">
                <a:latin typeface="+mn-lt"/>
              </a:endParaRPr>
            </a:p>
          </xdr:txBody>
        </xdr:sp>
      </mc:Fallback>
    </mc:AlternateContent>
    <xdr:clientData/>
  </xdr:oneCellAnchor>
</xdr:wsDr>
</file>

<file path=xl/drawings/drawing2.xml><?xml version="1.0" encoding="utf-8"?>
<xdr:wsDr xmlns:xdr="http://schemas.openxmlformats.org/drawingml/2006/spreadsheetDrawing" xmlns:a="http://schemas.openxmlformats.org/drawingml/2006/main">
  <xdr:twoCellAnchor>
    <xdr:from>
      <xdr:col>2</xdr:col>
      <xdr:colOff>976325</xdr:colOff>
      <xdr:row>15</xdr:row>
      <xdr:rowOff>0</xdr:rowOff>
    </xdr:from>
    <xdr:to>
      <xdr:col>3</xdr:col>
      <xdr:colOff>617550</xdr:colOff>
      <xdr:row>17</xdr:row>
      <xdr:rowOff>6350</xdr:rowOff>
    </xdr:to>
    <xdr:pic>
      <xdr:nvPicPr>
        <xdr:cNvPr id="4" name="Picture 3"/>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3611575" y="2905125"/>
          <a:ext cx="1292225" cy="3714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ChenZ22\_Migration\W73B9N6R1\Documents\Calalysts%20-%20Battery%20Material%20Projects\IPCEI\EBMI-CAM_BBML_Subsidies_V3.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CAM1"/>
      <sheetName val="CAM1_Report"/>
      <sheetName val="Invest"/>
      <sheetName val="CAM_PCAM Vol Dev Update"/>
      <sheetName val="CAM Price Assumptions"/>
      <sheetName val="VolPrice"/>
      <sheetName val="VarCost1"/>
      <sheetName val="FixedCost"/>
      <sheetName val="WorkingCap"/>
      <sheetName val="wkst"/>
      <sheetName val="CAM Variable Costs"/>
      <sheetName val="Other CAM Cost Assumptions"/>
    </sheetNames>
    <sheetDataSet>
      <sheetData sheetId="0"/>
      <sheetData sheetId="1">
        <row r="86">
          <cell r="Q86" t="str">
            <v>Net sales</v>
          </cell>
          <cell r="S86" t="str">
            <v>mn €</v>
          </cell>
          <cell r="T86">
            <v>0</v>
          </cell>
          <cell r="U86">
            <v>0</v>
          </cell>
          <cell r="V86">
            <v>0</v>
          </cell>
          <cell r="W86">
            <v>0</v>
          </cell>
          <cell r="X86">
            <v>0</v>
          </cell>
          <cell r="Y86">
            <v>0</v>
          </cell>
          <cell r="Z86">
            <v>0</v>
          </cell>
          <cell r="AA86">
            <v>0</v>
          </cell>
          <cell r="AB86">
            <v>0</v>
          </cell>
          <cell r="AC86">
            <v>0</v>
          </cell>
          <cell r="AD86">
            <v>0</v>
          </cell>
          <cell r="AE86">
            <v>0</v>
          </cell>
          <cell r="AF86">
            <v>95.32060356588164</v>
          </cell>
          <cell r="AG86">
            <v>246.32000073642425</v>
          </cell>
          <cell r="AH86">
            <v>468.02126527900896</v>
          </cell>
          <cell r="AI86">
            <v>514.51804383106719</v>
          </cell>
          <cell r="AJ86">
            <v>508.7413311474819</v>
          </cell>
          <cell r="AK86">
            <v>510.49722162673186</v>
          </cell>
          <cell r="AL86">
            <v>512.27067101077444</v>
          </cell>
          <cell r="AM86">
            <v>514.06185488865742</v>
          </cell>
          <cell r="AN86">
            <v>515.87095060531919</v>
          </cell>
          <cell r="AO86">
            <v>517.69813727914755</v>
          </cell>
          <cell r="AP86">
            <v>519.54359581971426</v>
          </cell>
          <cell r="AQ86">
            <v>521.40750894568646</v>
          </cell>
          <cell r="AR86">
            <v>523.29006120291854</v>
          </cell>
          <cell r="AS86">
            <v>525.19143898272284</v>
          </cell>
          <cell r="AT86">
            <v>527.1118305403254</v>
          </cell>
          <cell r="AU86">
            <v>0</v>
          </cell>
          <cell r="AV86">
            <v>0</v>
          </cell>
          <cell r="AW86">
            <v>0</v>
          </cell>
          <cell r="AX86">
            <v>0</v>
          </cell>
          <cell r="AY86">
            <v>0</v>
          </cell>
          <cell r="AZ86">
            <v>0</v>
          </cell>
          <cell r="BA86">
            <v>0</v>
          </cell>
          <cell r="BB86">
            <v>0</v>
          </cell>
          <cell r="BC86">
            <v>0</v>
          </cell>
          <cell r="BD86">
            <v>0</v>
          </cell>
          <cell r="BE86">
            <v>0</v>
          </cell>
          <cell r="BF86">
            <v>0</v>
          </cell>
          <cell r="BG86">
            <v>0</v>
          </cell>
          <cell r="BH86">
            <v>0</v>
          </cell>
          <cell r="BI86">
            <v>0</v>
          </cell>
          <cell r="BJ86">
            <v>0</v>
          </cell>
          <cell r="BK86">
            <v>0</v>
          </cell>
          <cell r="BL86">
            <v>0</v>
          </cell>
          <cell r="BM86">
            <v>0</v>
          </cell>
          <cell r="BN86">
            <v>0</v>
          </cell>
          <cell r="BO86">
            <v>0</v>
          </cell>
          <cell r="BP86">
            <v>0</v>
          </cell>
          <cell r="BQ86">
            <v>0</v>
          </cell>
          <cell r="BR86">
            <v>0</v>
          </cell>
          <cell r="BS86">
            <v>0</v>
          </cell>
          <cell r="BT86">
            <v>0</v>
          </cell>
          <cell r="BU86">
            <v>0</v>
          </cell>
          <cell r="BV86">
            <v>0</v>
          </cell>
          <cell r="BW86">
            <v>0</v>
          </cell>
          <cell r="BX86">
            <v>0</v>
          </cell>
          <cell r="BY86">
            <v>0</v>
          </cell>
          <cell r="BZ86">
            <v>0</v>
          </cell>
          <cell r="CA86">
            <v>0</v>
          </cell>
        </row>
        <row r="87">
          <cell r="Q87" t="str">
            <v>Volume</v>
          </cell>
          <cell r="S87" t="str">
            <v>t</v>
          </cell>
          <cell r="T87">
            <v>0</v>
          </cell>
          <cell r="U87">
            <v>0</v>
          </cell>
          <cell r="V87">
            <v>0</v>
          </cell>
          <cell r="W87">
            <v>0</v>
          </cell>
          <cell r="X87">
            <v>0</v>
          </cell>
          <cell r="Y87">
            <v>0</v>
          </cell>
          <cell r="Z87">
            <v>0</v>
          </cell>
          <cell r="AA87">
            <v>0</v>
          </cell>
          <cell r="AB87">
            <v>0</v>
          </cell>
          <cell r="AC87">
            <v>0</v>
          </cell>
          <cell r="AD87">
            <v>0</v>
          </cell>
          <cell r="AE87">
            <v>0</v>
          </cell>
          <cell r="AF87">
            <v>3800</v>
          </cell>
          <cell r="AG87">
            <v>9387</v>
          </cell>
          <cell r="AH87">
            <v>18035</v>
          </cell>
          <cell r="AI87">
            <v>20050</v>
          </cell>
          <cell r="AJ87">
            <v>20050</v>
          </cell>
          <cell r="AK87">
            <v>20050</v>
          </cell>
          <cell r="AL87">
            <v>20050</v>
          </cell>
          <cell r="AM87">
            <v>20050</v>
          </cell>
          <cell r="AN87">
            <v>20050</v>
          </cell>
          <cell r="AO87">
            <v>20050</v>
          </cell>
          <cell r="AP87">
            <v>20050</v>
          </cell>
          <cell r="AQ87">
            <v>20050</v>
          </cell>
          <cell r="AR87">
            <v>20050</v>
          </cell>
          <cell r="AS87">
            <v>20050</v>
          </cell>
          <cell r="AT87">
            <v>20050</v>
          </cell>
          <cell r="AU87">
            <v>0</v>
          </cell>
          <cell r="AV87">
            <v>0</v>
          </cell>
          <cell r="AW87">
            <v>0</v>
          </cell>
          <cell r="AX87">
            <v>0</v>
          </cell>
          <cell r="AY87">
            <v>0</v>
          </cell>
          <cell r="AZ87">
            <v>0</v>
          </cell>
          <cell r="BA87">
            <v>0</v>
          </cell>
          <cell r="BB87">
            <v>0</v>
          </cell>
          <cell r="BC87">
            <v>0</v>
          </cell>
          <cell r="BD87">
            <v>0</v>
          </cell>
          <cell r="BE87">
            <v>0</v>
          </cell>
          <cell r="BF87">
            <v>0</v>
          </cell>
          <cell r="BG87">
            <v>0</v>
          </cell>
          <cell r="BH87">
            <v>0</v>
          </cell>
          <cell r="BI87">
            <v>0</v>
          </cell>
          <cell r="BJ87">
            <v>0</v>
          </cell>
          <cell r="BK87">
            <v>0</v>
          </cell>
          <cell r="BL87">
            <v>0</v>
          </cell>
          <cell r="BM87">
            <v>0</v>
          </cell>
          <cell r="BN87">
            <v>0</v>
          </cell>
          <cell r="BO87">
            <v>0</v>
          </cell>
          <cell r="BP87">
            <v>0</v>
          </cell>
          <cell r="BQ87">
            <v>0</v>
          </cell>
          <cell r="BR87">
            <v>0</v>
          </cell>
          <cell r="BS87">
            <v>0</v>
          </cell>
          <cell r="BT87">
            <v>0</v>
          </cell>
          <cell r="BU87">
            <v>0</v>
          </cell>
          <cell r="BV87">
            <v>0</v>
          </cell>
          <cell r="BW87">
            <v>0</v>
          </cell>
          <cell r="BX87">
            <v>0</v>
          </cell>
          <cell r="BY87">
            <v>0</v>
          </cell>
          <cell r="BZ87">
            <v>0</v>
          </cell>
          <cell r="CA87">
            <v>0</v>
          </cell>
        </row>
        <row r="88">
          <cell r="Q88" t="str">
            <v>NCA_Customer_PCAM</v>
          </cell>
          <cell r="S88" t="str">
            <v>t</v>
          </cell>
          <cell r="T88">
            <v>0</v>
          </cell>
          <cell r="U88">
            <v>0</v>
          </cell>
          <cell r="V88">
            <v>0</v>
          </cell>
          <cell r="W88">
            <v>0</v>
          </cell>
          <cell r="X88">
            <v>0</v>
          </cell>
          <cell r="Y88">
            <v>0</v>
          </cell>
          <cell r="Z88">
            <v>0</v>
          </cell>
          <cell r="AA88">
            <v>0</v>
          </cell>
          <cell r="AB88">
            <v>0</v>
          </cell>
          <cell r="AC88">
            <v>0</v>
          </cell>
          <cell r="AD88">
            <v>0</v>
          </cell>
          <cell r="AE88">
            <v>0</v>
          </cell>
          <cell r="AF88">
            <v>3800</v>
          </cell>
          <cell r="AG88">
            <v>9387</v>
          </cell>
          <cell r="AH88">
            <v>18035</v>
          </cell>
          <cell r="AI88">
            <v>20050</v>
          </cell>
          <cell r="AJ88">
            <v>20050</v>
          </cell>
          <cell r="AK88">
            <v>20050</v>
          </cell>
          <cell r="AL88">
            <v>20050</v>
          </cell>
          <cell r="AM88">
            <v>20050</v>
          </cell>
          <cell r="AN88">
            <v>20050</v>
          </cell>
          <cell r="AO88">
            <v>20050</v>
          </cell>
          <cell r="AP88">
            <v>20050</v>
          </cell>
          <cell r="AQ88">
            <v>20050</v>
          </cell>
          <cell r="AR88">
            <v>20050</v>
          </cell>
          <cell r="AS88">
            <v>20050</v>
          </cell>
          <cell r="AT88">
            <v>20050</v>
          </cell>
          <cell r="AU88">
            <v>0</v>
          </cell>
          <cell r="AV88">
            <v>0</v>
          </cell>
          <cell r="AW88">
            <v>0</v>
          </cell>
          <cell r="AX88">
            <v>0</v>
          </cell>
          <cell r="AY88">
            <v>0</v>
          </cell>
          <cell r="AZ88">
            <v>0</v>
          </cell>
          <cell r="BA88">
            <v>0</v>
          </cell>
          <cell r="BB88">
            <v>0</v>
          </cell>
          <cell r="BC88">
            <v>0</v>
          </cell>
          <cell r="BD88">
            <v>0</v>
          </cell>
          <cell r="BE88">
            <v>0</v>
          </cell>
          <cell r="BF88">
            <v>0</v>
          </cell>
          <cell r="BG88">
            <v>0</v>
          </cell>
          <cell r="BH88">
            <v>0</v>
          </cell>
          <cell r="BI88">
            <v>0</v>
          </cell>
          <cell r="BJ88">
            <v>0</v>
          </cell>
          <cell r="BK88">
            <v>0</v>
          </cell>
          <cell r="BL88">
            <v>0</v>
          </cell>
          <cell r="BM88">
            <v>0</v>
          </cell>
          <cell r="BN88">
            <v>0</v>
          </cell>
          <cell r="BO88">
            <v>0</v>
          </cell>
          <cell r="BP88">
            <v>0</v>
          </cell>
          <cell r="BQ88">
            <v>0</v>
          </cell>
          <cell r="BR88">
            <v>0</v>
          </cell>
          <cell r="BS88">
            <v>0</v>
          </cell>
          <cell r="BT88">
            <v>0</v>
          </cell>
          <cell r="BU88">
            <v>0</v>
          </cell>
          <cell r="BV88">
            <v>0</v>
          </cell>
          <cell r="BW88">
            <v>0</v>
          </cell>
          <cell r="BX88">
            <v>0</v>
          </cell>
          <cell r="BY88">
            <v>0</v>
          </cell>
          <cell r="BZ88">
            <v>0</v>
          </cell>
          <cell r="CA88">
            <v>0</v>
          </cell>
        </row>
        <row r="89">
          <cell r="Q89" t="str">
            <v>Europe</v>
          </cell>
          <cell r="S89" t="str">
            <v>t</v>
          </cell>
          <cell r="AE89">
            <v>0</v>
          </cell>
          <cell r="AF89">
            <v>3800</v>
          </cell>
          <cell r="AG89">
            <v>9387</v>
          </cell>
          <cell r="AH89">
            <v>18035</v>
          </cell>
          <cell r="AI89">
            <v>20050</v>
          </cell>
          <cell r="AJ89">
            <v>20050</v>
          </cell>
          <cell r="AK89">
            <v>20050</v>
          </cell>
          <cell r="AL89">
            <v>20050</v>
          </cell>
          <cell r="AM89">
            <v>20050</v>
          </cell>
          <cell r="AN89">
            <v>20050</v>
          </cell>
          <cell r="AO89">
            <v>20050</v>
          </cell>
          <cell r="AP89">
            <v>20050</v>
          </cell>
          <cell r="AQ89">
            <v>20050</v>
          </cell>
          <cell r="AR89">
            <v>20050</v>
          </cell>
          <cell r="AS89">
            <v>20050</v>
          </cell>
          <cell r="AT89">
            <v>20050</v>
          </cell>
        </row>
        <row r="90">
          <cell r="Q90" t="str">
            <v>NCA_BASF_PCAM</v>
          </cell>
          <cell r="S90" t="str">
            <v>t</v>
          </cell>
          <cell r="T90">
            <v>0</v>
          </cell>
          <cell r="U90">
            <v>0</v>
          </cell>
          <cell r="V90">
            <v>0</v>
          </cell>
          <cell r="W90">
            <v>0</v>
          </cell>
          <cell r="X90">
            <v>0</v>
          </cell>
          <cell r="Y90">
            <v>0</v>
          </cell>
          <cell r="Z90">
            <v>0</v>
          </cell>
          <cell r="AA90">
            <v>0</v>
          </cell>
          <cell r="AB90">
            <v>0</v>
          </cell>
          <cell r="AC90">
            <v>0</v>
          </cell>
          <cell r="AD90">
            <v>0</v>
          </cell>
          <cell r="AE90">
            <v>0</v>
          </cell>
          <cell r="AF90">
            <v>0</v>
          </cell>
          <cell r="AG90">
            <v>0</v>
          </cell>
          <cell r="AH90">
            <v>0</v>
          </cell>
          <cell r="AI90">
            <v>0</v>
          </cell>
          <cell r="AJ90">
            <v>0</v>
          </cell>
          <cell r="AK90">
            <v>0</v>
          </cell>
          <cell r="AL90">
            <v>0</v>
          </cell>
          <cell r="AM90">
            <v>0</v>
          </cell>
          <cell r="AN90">
            <v>0</v>
          </cell>
          <cell r="AO90">
            <v>0</v>
          </cell>
          <cell r="AP90">
            <v>0</v>
          </cell>
          <cell r="AQ90">
            <v>0</v>
          </cell>
          <cell r="AR90">
            <v>0</v>
          </cell>
          <cell r="AS90">
            <v>0</v>
          </cell>
          <cell r="AT90">
            <v>0</v>
          </cell>
          <cell r="AU90">
            <v>0</v>
          </cell>
          <cell r="AV90">
            <v>0</v>
          </cell>
          <cell r="AW90">
            <v>0</v>
          </cell>
          <cell r="AX90">
            <v>0</v>
          </cell>
          <cell r="AY90">
            <v>0</v>
          </cell>
          <cell r="AZ90">
            <v>0</v>
          </cell>
          <cell r="BA90">
            <v>0</v>
          </cell>
          <cell r="BB90">
            <v>0</v>
          </cell>
          <cell r="BC90">
            <v>0</v>
          </cell>
          <cell r="BD90">
            <v>0</v>
          </cell>
          <cell r="BE90">
            <v>0</v>
          </cell>
          <cell r="BF90">
            <v>0</v>
          </cell>
          <cell r="BG90">
            <v>0</v>
          </cell>
          <cell r="BH90">
            <v>0</v>
          </cell>
          <cell r="BI90">
            <v>0</v>
          </cell>
          <cell r="BJ90">
            <v>0</v>
          </cell>
          <cell r="BK90">
            <v>0</v>
          </cell>
          <cell r="BL90">
            <v>0</v>
          </cell>
          <cell r="BM90">
            <v>0</v>
          </cell>
          <cell r="BN90">
            <v>0</v>
          </cell>
          <cell r="BO90">
            <v>0</v>
          </cell>
          <cell r="BP90">
            <v>0</v>
          </cell>
          <cell r="BQ90">
            <v>0</v>
          </cell>
          <cell r="BR90">
            <v>0</v>
          </cell>
          <cell r="BS90">
            <v>0</v>
          </cell>
          <cell r="BT90">
            <v>0</v>
          </cell>
          <cell r="BU90">
            <v>0</v>
          </cell>
          <cell r="BV90">
            <v>0</v>
          </cell>
          <cell r="BW90">
            <v>0</v>
          </cell>
          <cell r="BX90">
            <v>0</v>
          </cell>
          <cell r="BY90">
            <v>0</v>
          </cell>
          <cell r="BZ90">
            <v>0</v>
          </cell>
          <cell r="CA90">
            <v>0</v>
          </cell>
        </row>
        <row r="91">
          <cell r="Q91" t="str">
            <v>Europe</v>
          </cell>
          <cell r="S91" t="str">
            <v>t</v>
          </cell>
          <cell r="AC91">
            <v>0</v>
          </cell>
          <cell r="AE91">
            <v>0</v>
          </cell>
          <cell r="AF91">
            <v>0</v>
          </cell>
          <cell r="AG91">
            <v>0</v>
          </cell>
          <cell r="AH91">
            <v>0</v>
          </cell>
          <cell r="AI91">
            <v>0</v>
          </cell>
          <cell r="AJ91">
            <v>0</v>
          </cell>
          <cell r="AK91">
            <v>0</v>
          </cell>
          <cell r="AL91">
            <v>0</v>
          </cell>
          <cell r="AM91">
            <v>0</v>
          </cell>
          <cell r="AN91">
            <v>0</v>
          </cell>
          <cell r="AO91">
            <v>0</v>
          </cell>
          <cell r="AP91">
            <v>0</v>
          </cell>
          <cell r="AQ91">
            <v>0</v>
          </cell>
          <cell r="AR91">
            <v>0</v>
          </cell>
          <cell r="AS91">
            <v>0</v>
          </cell>
          <cell r="AT91">
            <v>0</v>
          </cell>
        </row>
        <row r="92">
          <cell r="Q92" t="str">
            <v>Price</v>
          </cell>
          <cell r="S92" t="str">
            <v>€ / t</v>
          </cell>
          <cell r="T92">
            <v>0</v>
          </cell>
          <cell r="U92">
            <v>0</v>
          </cell>
          <cell r="V92">
            <v>0</v>
          </cell>
          <cell r="W92">
            <v>0</v>
          </cell>
          <cell r="X92">
            <v>0</v>
          </cell>
          <cell r="Y92">
            <v>0</v>
          </cell>
          <cell r="Z92">
            <v>0</v>
          </cell>
          <cell r="AA92">
            <v>0</v>
          </cell>
          <cell r="AB92">
            <v>0</v>
          </cell>
          <cell r="AC92">
            <v>0</v>
          </cell>
          <cell r="AD92">
            <v>0</v>
          </cell>
          <cell r="AE92">
            <v>0</v>
          </cell>
          <cell r="AF92">
            <v>25084.369359442539</v>
          </cell>
          <cell r="AG92">
            <v>26240.545513627811</v>
          </cell>
          <cell r="AH92">
            <v>25950.721667813083</v>
          </cell>
          <cell r="AI92">
            <v>25661.747821998364</v>
          </cell>
          <cell r="AJ92">
            <v>25373.632476183633</v>
          </cell>
          <cell r="AK92">
            <v>25461.208061183632</v>
          </cell>
          <cell r="AL92">
            <v>25549.659402033638</v>
          </cell>
          <cell r="AM92">
            <v>25638.995256292143</v>
          </cell>
          <cell r="AN92">
            <v>25729.224469093228</v>
          </cell>
          <cell r="AO92">
            <v>25820.355974022321</v>
          </cell>
          <cell r="AP92">
            <v>25912.398794000714</v>
          </cell>
          <cell r="AQ92">
            <v>26005.362042178876</v>
          </cell>
          <cell r="AR92">
            <v>26099.254922838827</v>
          </cell>
          <cell r="AS92">
            <v>26194.086732305379</v>
          </cell>
          <cell r="AT92">
            <v>26289.866859866604</v>
          </cell>
          <cell r="AU92">
            <v>0</v>
          </cell>
          <cell r="AV92">
            <v>0</v>
          </cell>
          <cell r="AW92">
            <v>0</v>
          </cell>
          <cell r="AX92">
            <v>0</v>
          </cell>
          <cell r="AY92">
            <v>0</v>
          </cell>
          <cell r="AZ92">
            <v>0</v>
          </cell>
          <cell r="BA92">
            <v>0</v>
          </cell>
          <cell r="BB92">
            <v>0</v>
          </cell>
          <cell r="BC92">
            <v>0</v>
          </cell>
          <cell r="BD92">
            <v>0</v>
          </cell>
          <cell r="BE92">
            <v>0</v>
          </cell>
          <cell r="BF92">
            <v>0</v>
          </cell>
          <cell r="BG92">
            <v>0</v>
          </cell>
          <cell r="BH92">
            <v>0</v>
          </cell>
          <cell r="BI92">
            <v>0</v>
          </cell>
          <cell r="BJ92">
            <v>0</v>
          </cell>
          <cell r="BK92">
            <v>0</v>
          </cell>
          <cell r="BL92">
            <v>0</v>
          </cell>
          <cell r="BM92">
            <v>0</v>
          </cell>
          <cell r="BN92">
            <v>0</v>
          </cell>
          <cell r="BO92">
            <v>0</v>
          </cell>
          <cell r="BP92">
            <v>0</v>
          </cell>
          <cell r="BQ92">
            <v>0</v>
          </cell>
          <cell r="BR92">
            <v>0</v>
          </cell>
          <cell r="BS92">
            <v>0</v>
          </cell>
          <cell r="BT92">
            <v>0</v>
          </cell>
          <cell r="BU92">
            <v>0</v>
          </cell>
          <cell r="BV92">
            <v>0</v>
          </cell>
          <cell r="BW92">
            <v>0</v>
          </cell>
          <cell r="BX92">
            <v>0</v>
          </cell>
          <cell r="BY92">
            <v>0</v>
          </cell>
          <cell r="BZ92">
            <v>0</v>
          </cell>
          <cell r="CA92">
            <v>0</v>
          </cell>
        </row>
        <row r="93">
          <cell r="Q93" t="str">
            <v>NCA_Customer_PCAM</v>
          </cell>
          <cell r="S93" t="str">
            <v>€ / t</v>
          </cell>
          <cell r="T93">
            <v>0</v>
          </cell>
          <cell r="U93">
            <v>0</v>
          </cell>
          <cell r="V93">
            <v>0</v>
          </cell>
          <cell r="W93">
            <v>0</v>
          </cell>
          <cell r="X93">
            <v>0</v>
          </cell>
          <cell r="Y93">
            <v>0</v>
          </cell>
          <cell r="Z93">
            <v>0</v>
          </cell>
          <cell r="AA93">
            <v>0</v>
          </cell>
          <cell r="AB93">
            <v>0</v>
          </cell>
          <cell r="AC93">
            <v>0</v>
          </cell>
          <cell r="AD93">
            <v>0</v>
          </cell>
          <cell r="AE93">
            <v>0</v>
          </cell>
          <cell r="AF93">
            <v>25084.369359442539</v>
          </cell>
          <cell r="AG93">
            <v>26240.545513627811</v>
          </cell>
          <cell r="AH93">
            <v>25950.721667813083</v>
          </cell>
          <cell r="AI93">
            <v>25661.747821998364</v>
          </cell>
          <cell r="AJ93">
            <v>25373.632476183633</v>
          </cell>
          <cell r="AK93">
            <v>25461.208061183632</v>
          </cell>
          <cell r="AL93">
            <v>25549.659402033638</v>
          </cell>
          <cell r="AM93">
            <v>25638.995256292143</v>
          </cell>
          <cell r="AN93">
            <v>25729.224469093228</v>
          </cell>
          <cell r="AO93">
            <v>25820.355974022321</v>
          </cell>
          <cell r="AP93">
            <v>25912.398794000714</v>
          </cell>
          <cell r="AQ93">
            <v>26005.362042178876</v>
          </cell>
          <cell r="AR93">
            <v>26099.254922838827</v>
          </cell>
          <cell r="AS93">
            <v>26194.086732305379</v>
          </cell>
          <cell r="AT93">
            <v>26289.866859866604</v>
          </cell>
          <cell r="AU93">
            <v>0</v>
          </cell>
          <cell r="AV93">
            <v>0</v>
          </cell>
          <cell r="AW93">
            <v>0</v>
          </cell>
          <cell r="AX93">
            <v>0</v>
          </cell>
          <cell r="AY93">
            <v>0</v>
          </cell>
          <cell r="AZ93">
            <v>0</v>
          </cell>
          <cell r="BA93">
            <v>0</v>
          </cell>
          <cell r="BB93">
            <v>0</v>
          </cell>
          <cell r="BC93">
            <v>0</v>
          </cell>
          <cell r="BD93">
            <v>0</v>
          </cell>
          <cell r="BE93">
            <v>0</v>
          </cell>
          <cell r="BF93">
            <v>0</v>
          </cell>
          <cell r="BG93">
            <v>0</v>
          </cell>
          <cell r="BH93">
            <v>0</v>
          </cell>
          <cell r="BI93">
            <v>0</v>
          </cell>
          <cell r="BJ93">
            <v>0</v>
          </cell>
          <cell r="BK93">
            <v>0</v>
          </cell>
          <cell r="BL93">
            <v>0</v>
          </cell>
          <cell r="BM93">
            <v>0</v>
          </cell>
          <cell r="BN93">
            <v>0</v>
          </cell>
          <cell r="BO93">
            <v>0</v>
          </cell>
          <cell r="BP93">
            <v>0</v>
          </cell>
          <cell r="BQ93">
            <v>0</v>
          </cell>
          <cell r="BR93">
            <v>0</v>
          </cell>
          <cell r="BS93">
            <v>0</v>
          </cell>
          <cell r="BT93">
            <v>0</v>
          </cell>
          <cell r="BU93">
            <v>0</v>
          </cell>
          <cell r="BV93">
            <v>0</v>
          </cell>
          <cell r="BW93">
            <v>0</v>
          </cell>
          <cell r="BX93">
            <v>0</v>
          </cell>
          <cell r="BY93">
            <v>0</v>
          </cell>
          <cell r="BZ93">
            <v>0</v>
          </cell>
          <cell r="CA93">
            <v>0</v>
          </cell>
        </row>
        <row r="94">
          <cell r="Q94" t="str">
            <v>Europe</v>
          </cell>
          <cell r="S94" t="str">
            <v>€ / t</v>
          </cell>
          <cell r="AE94">
            <v>25765.01705107198</v>
          </cell>
          <cell r="AF94">
            <v>25084.369359442535</v>
          </cell>
          <cell r="AG94">
            <v>26240.545513627807</v>
          </cell>
          <cell r="AH94">
            <v>25950.721667813086</v>
          </cell>
          <cell r="AI94">
            <v>25661.74782199836</v>
          </cell>
          <cell r="AJ94">
            <v>25373.632476183637</v>
          </cell>
          <cell r="AK94">
            <v>25461.208061183635</v>
          </cell>
          <cell r="AL94">
            <v>25549.659402033638</v>
          </cell>
          <cell r="AM94">
            <v>25638.995256292139</v>
          </cell>
          <cell r="AN94">
            <v>25729.224469093224</v>
          </cell>
          <cell r="AO94">
            <v>25820.355974022321</v>
          </cell>
          <cell r="AP94">
            <v>25912.39879400071</v>
          </cell>
          <cell r="AQ94">
            <v>26005.362042178876</v>
          </cell>
          <cell r="AR94">
            <v>26099.254922838831</v>
          </cell>
          <cell r="AS94">
            <v>26194.086732305379</v>
          </cell>
          <cell r="AT94">
            <v>26289.866859866601</v>
          </cell>
        </row>
        <row r="95">
          <cell r="Q95" t="str">
            <v>NCA_BASF_PCAM</v>
          </cell>
          <cell r="S95" t="str">
            <v>€ / t</v>
          </cell>
          <cell r="T95">
            <v>0</v>
          </cell>
          <cell r="U95">
            <v>0</v>
          </cell>
          <cell r="V95">
            <v>0</v>
          </cell>
          <cell r="W95">
            <v>0</v>
          </cell>
          <cell r="X95">
            <v>0</v>
          </cell>
          <cell r="Y95">
            <v>0</v>
          </cell>
          <cell r="Z95">
            <v>0</v>
          </cell>
          <cell r="AA95">
            <v>0</v>
          </cell>
          <cell r="AB95">
            <v>0</v>
          </cell>
          <cell r="AC95">
            <v>0</v>
          </cell>
          <cell r="AD95">
            <v>0</v>
          </cell>
          <cell r="AE95">
            <v>0</v>
          </cell>
          <cell r="AF95">
            <v>0</v>
          </cell>
          <cell r="AG95">
            <v>0</v>
          </cell>
          <cell r="AH95">
            <v>0</v>
          </cell>
          <cell r="AI95">
            <v>0</v>
          </cell>
          <cell r="AJ95">
            <v>0</v>
          </cell>
          <cell r="AK95">
            <v>0</v>
          </cell>
          <cell r="AL95">
            <v>0</v>
          </cell>
          <cell r="AM95">
            <v>0</v>
          </cell>
          <cell r="AN95">
            <v>0</v>
          </cell>
          <cell r="AO95">
            <v>0</v>
          </cell>
          <cell r="AP95">
            <v>0</v>
          </cell>
          <cell r="AQ95">
            <v>0</v>
          </cell>
          <cell r="AR95">
            <v>0</v>
          </cell>
          <cell r="AS95">
            <v>0</v>
          </cell>
          <cell r="AT95">
            <v>0</v>
          </cell>
          <cell r="AU95">
            <v>0</v>
          </cell>
          <cell r="AV95">
            <v>0</v>
          </cell>
          <cell r="AW95">
            <v>0</v>
          </cell>
          <cell r="AX95">
            <v>0</v>
          </cell>
          <cell r="AY95">
            <v>0</v>
          </cell>
          <cell r="AZ95">
            <v>0</v>
          </cell>
          <cell r="BA95">
            <v>0</v>
          </cell>
          <cell r="BB95">
            <v>0</v>
          </cell>
          <cell r="BC95">
            <v>0</v>
          </cell>
          <cell r="BD95">
            <v>0</v>
          </cell>
          <cell r="BE95">
            <v>0</v>
          </cell>
          <cell r="BF95">
            <v>0</v>
          </cell>
          <cell r="BG95">
            <v>0</v>
          </cell>
          <cell r="BH95">
            <v>0</v>
          </cell>
          <cell r="BI95">
            <v>0</v>
          </cell>
          <cell r="BJ95">
            <v>0</v>
          </cell>
          <cell r="BK95">
            <v>0</v>
          </cell>
          <cell r="BL95">
            <v>0</v>
          </cell>
          <cell r="BM95">
            <v>0</v>
          </cell>
          <cell r="BN95">
            <v>0</v>
          </cell>
          <cell r="BO95">
            <v>0</v>
          </cell>
          <cell r="BP95">
            <v>0</v>
          </cell>
          <cell r="BQ95">
            <v>0</v>
          </cell>
          <cell r="BR95">
            <v>0</v>
          </cell>
          <cell r="BS95">
            <v>0</v>
          </cell>
          <cell r="BT95">
            <v>0</v>
          </cell>
          <cell r="BU95">
            <v>0</v>
          </cell>
          <cell r="BV95">
            <v>0</v>
          </cell>
          <cell r="BW95">
            <v>0</v>
          </cell>
          <cell r="BX95">
            <v>0</v>
          </cell>
          <cell r="BY95">
            <v>0</v>
          </cell>
          <cell r="BZ95">
            <v>0</v>
          </cell>
          <cell r="CA95">
            <v>0</v>
          </cell>
        </row>
        <row r="96">
          <cell r="Q96" t="str">
            <v>Europe</v>
          </cell>
          <cell r="S96" t="str">
            <v>€ / t</v>
          </cell>
          <cell r="AE96">
            <v>25765.01705107198</v>
          </cell>
          <cell r="AF96">
            <v>25084.369359442535</v>
          </cell>
          <cell r="AG96">
            <v>26240.545513627807</v>
          </cell>
          <cell r="AH96">
            <v>25950.721667813086</v>
          </cell>
          <cell r="AI96">
            <v>25661.74782199836</v>
          </cell>
          <cell r="AJ96">
            <v>25373.632476183637</v>
          </cell>
          <cell r="AK96">
            <v>25461.208061183635</v>
          </cell>
          <cell r="AL96">
            <v>25549.659402033638</v>
          </cell>
          <cell r="AM96">
            <v>25638.995256292139</v>
          </cell>
          <cell r="AN96">
            <v>25729.224469093224</v>
          </cell>
          <cell r="AO96">
            <v>25820.355974022321</v>
          </cell>
          <cell r="AP96">
            <v>25912.39879400071</v>
          </cell>
          <cell r="AQ96">
            <v>26005.362042178876</v>
          </cell>
          <cell r="AR96">
            <v>26099.254922838831</v>
          </cell>
          <cell r="AS96">
            <v>26194.086732305379</v>
          </cell>
          <cell r="AT96">
            <v>26289.866859866601</v>
          </cell>
        </row>
        <row r="97">
          <cell r="Q97" t="str">
            <v>Net sales</v>
          </cell>
          <cell r="S97" t="str">
            <v>mn €</v>
          </cell>
          <cell r="T97">
            <v>0</v>
          </cell>
          <cell r="U97">
            <v>0</v>
          </cell>
          <cell r="V97">
            <v>0</v>
          </cell>
          <cell r="W97">
            <v>0</v>
          </cell>
          <cell r="X97">
            <v>0</v>
          </cell>
          <cell r="Y97">
            <v>0</v>
          </cell>
          <cell r="Z97">
            <v>0</v>
          </cell>
          <cell r="AA97">
            <v>0</v>
          </cell>
          <cell r="AB97">
            <v>0</v>
          </cell>
          <cell r="AC97">
            <v>0</v>
          </cell>
          <cell r="AD97">
            <v>0</v>
          </cell>
          <cell r="AE97">
            <v>0</v>
          </cell>
          <cell r="AF97">
            <v>95.32060356588164</v>
          </cell>
          <cell r="AG97">
            <v>246.32000073642425</v>
          </cell>
          <cell r="AH97">
            <v>468.02126527900896</v>
          </cell>
          <cell r="AI97">
            <v>514.51804383106719</v>
          </cell>
          <cell r="AJ97">
            <v>508.7413311474819</v>
          </cell>
          <cell r="AK97">
            <v>510.49722162673186</v>
          </cell>
          <cell r="AL97">
            <v>512.27067101077444</v>
          </cell>
          <cell r="AM97">
            <v>514.06185488865742</v>
          </cell>
          <cell r="AN97">
            <v>515.87095060531919</v>
          </cell>
          <cell r="AO97">
            <v>517.69813727914755</v>
          </cell>
          <cell r="AP97">
            <v>519.54359581971426</v>
          </cell>
          <cell r="AQ97">
            <v>521.40750894568646</v>
          </cell>
          <cell r="AR97">
            <v>523.29006120291854</v>
          </cell>
          <cell r="AS97">
            <v>525.19143898272284</v>
          </cell>
          <cell r="AT97">
            <v>527.1118305403254</v>
          </cell>
          <cell r="AU97">
            <v>0</v>
          </cell>
          <cell r="AV97">
            <v>0</v>
          </cell>
          <cell r="AW97">
            <v>0</v>
          </cell>
          <cell r="AX97">
            <v>0</v>
          </cell>
          <cell r="AY97">
            <v>0</v>
          </cell>
          <cell r="AZ97">
            <v>0</v>
          </cell>
          <cell r="BA97">
            <v>0</v>
          </cell>
          <cell r="BB97">
            <v>0</v>
          </cell>
          <cell r="BC97">
            <v>0</v>
          </cell>
          <cell r="BD97">
            <v>0</v>
          </cell>
          <cell r="BE97">
            <v>0</v>
          </cell>
          <cell r="BF97">
            <v>0</v>
          </cell>
          <cell r="BG97">
            <v>0</v>
          </cell>
          <cell r="BH97">
            <v>0</v>
          </cell>
          <cell r="BI97">
            <v>0</v>
          </cell>
          <cell r="BJ97">
            <v>0</v>
          </cell>
          <cell r="BK97">
            <v>0</v>
          </cell>
          <cell r="BL97">
            <v>0</v>
          </cell>
          <cell r="BM97">
            <v>0</v>
          </cell>
          <cell r="BN97">
            <v>0</v>
          </cell>
          <cell r="BO97">
            <v>0</v>
          </cell>
          <cell r="BP97">
            <v>0</v>
          </cell>
          <cell r="BQ97">
            <v>0</v>
          </cell>
          <cell r="BR97">
            <v>0</v>
          </cell>
          <cell r="BS97">
            <v>0</v>
          </cell>
          <cell r="BT97">
            <v>0</v>
          </cell>
          <cell r="BU97">
            <v>0</v>
          </cell>
          <cell r="BV97">
            <v>0</v>
          </cell>
          <cell r="BW97">
            <v>0</v>
          </cell>
          <cell r="BX97">
            <v>0</v>
          </cell>
          <cell r="BY97">
            <v>0</v>
          </cell>
          <cell r="BZ97">
            <v>0</v>
          </cell>
          <cell r="CA97">
            <v>0</v>
          </cell>
        </row>
        <row r="98">
          <cell r="Q98" t="str">
            <v>NCA_Customer_PCAM</v>
          </cell>
          <cell r="S98" t="str">
            <v>mn €</v>
          </cell>
          <cell r="T98">
            <v>0</v>
          </cell>
          <cell r="U98">
            <v>0</v>
          </cell>
          <cell r="V98">
            <v>0</v>
          </cell>
          <cell r="W98">
            <v>0</v>
          </cell>
          <cell r="X98">
            <v>0</v>
          </cell>
          <cell r="Y98">
            <v>0</v>
          </cell>
          <cell r="Z98">
            <v>0</v>
          </cell>
          <cell r="AA98">
            <v>0</v>
          </cell>
          <cell r="AB98">
            <v>0</v>
          </cell>
          <cell r="AC98">
            <v>0</v>
          </cell>
          <cell r="AD98">
            <v>0</v>
          </cell>
          <cell r="AE98">
            <v>0</v>
          </cell>
          <cell r="AF98">
            <v>95.32060356588164</v>
          </cell>
          <cell r="AG98">
            <v>246.32000073642425</v>
          </cell>
          <cell r="AH98">
            <v>468.02126527900896</v>
          </cell>
          <cell r="AI98">
            <v>514.51804383106719</v>
          </cell>
          <cell r="AJ98">
            <v>508.7413311474819</v>
          </cell>
          <cell r="AK98">
            <v>510.49722162673186</v>
          </cell>
          <cell r="AL98">
            <v>512.27067101077444</v>
          </cell>
          <cell r="AM98">
            <v>514.06185488865742</v>
          </cell>
          <cell r="AN98">
            <v>515.87095060531919</v>
          </cell>
          <cell r="AO98">
            <v>517.69813727914755</v>
          </cell>
          <cell r="AP98">
            <v>519.54359581971426</v>
          </cell>
          <cell r="AQ98">
            <v>521.40750894568646</v>
          </cell>
          <cell r="AR98">
            <v>523.29006120291854</v>
          </cell>
          <cell r="AS98">
            <v>525.19143898272284</v>
          </cell>
          <cell r="AT98">
            <v>527.1118305403254</v>
          </cell>
          <cell r="AU98">
            <v>0</v>
          </cell>
          <cell r="AV98">
            <v>0</v>
          </cell>
          <cell r="AW98">
            <v>0</v>
          </cell>
          <cell r="AX98">
            <v>0</v>
          </cell>
          <cell r="AY98">
            <v>0</v>
          </cell>
          <cell r="AZ98">
            <v>0</v>
          </cell>
          <cell r="BA98">
            <v>0</v>
          </cell>
          <cell r="BB98">
            <v>0</v>
          </cell>
          <cell r="BC98">
            <v>0</v>
          </cell>
          <cell r="BD98">
            <v>0</v>
          </cell>
          <cell r="BE98">
            <v>0</v>
          </cell>
          <cell r="BF98">
            <v>0</v>
          </cell>
          <cell r="BG98">
            <v>0</v>
          </cell>
          <cell r="BH98">
            <v>0</v>
          </cell>
          <cell r="BI98">
            <v>0</v>
          </cell>
          <cell r="BJ98">
            <v>0</v>
          </cell>
          <cell r="BK98">
            <v>0</v>
          </cell>
          <cell r="BL98">
            <v>0</v>
          </cell>
          <cell r="BM98">
            <v>0</v>
          </cell>
          <cell r="BN98">
            <v>0</v>
          </cell>
          <cell r="BO98">
            <v>0</v>
          </cell>
          <cell r="BP98">
            <v>0</v>
          </cell>
          <cell r="BQ98">
            <v>0</v>
          </cell>
          <cell r="BR98">
            <v>0</v>
          </cell>
          <cell r="BS98">
            <v>0</v>
          </cell>
          <cell r="BT98">
            <v>0</v>
          </cell>
          <cell r="BU98">
            <v>0</v>
          </cell>
          <cell r="BV98">
            <v>0</v>
          </cell>
          <cell r="BW98">
            <v>0</v>
          </cell>
          <cell r="BX98">
            <v>0</v>
          </cell>
          <cell r="BY98">
            <v>0</v>
          </cell>
          <cell r="BZ98">
            <v>0</v>
          </cell>
          <cell r="CA98">
            <v>0</v>
          </cell>
        </row>
        <row r="99">
          <cell r="Q99" t="str">
            <v>Europe</v>
          </cell>
          <cell r="S99" t="str">
            <v>mn €</v>
          </cell>
          <cell r="T99">
            <v>0</v>
          </cell>
          <cell r="U99">
            <v>0</v>
          </cell>
          <cell r="V99">
            <v>0</v>
          </cell>
          <cell r="W99">
            <v>0</v>
          </cell>
          <cell r="X99">
            <v>0</v>
          </cell>
          <cell r="Y99">
            <v>0</v>
          </cell>
          <cell r="Z99">
            <v>0</v>
          </cell>
          <cell r="AA99">
            <v>0</v>
          </cell>
          <cell r="AB99">
            <v>0</v>
          </cell>
          <cell r="AC99">
            <v>0</v>
          </cell>
          <cell r="AD99">
            <v>0</v>
          </cell>
          <cell r="AE99">
            <v>0</v>
          </cell>
          <cell r="AF99">
            <v>95.32060356588164</v>
          </cell>
          <cell r="AG99">
            <v>246.32000073642425</v>
          </cell>
          <cell r="AH99">
            <v>468.02126527900896</v>
          </cell>
          <cell r="AI99">
            <v>514.51804383106719</v>
          </cell>
          <cell r="AJ99">
            <v>508.7413311474819</v>
          </cell>
          <cell r="AK99">
            <v>510.49722162673186</v>
          </cell>
          <cell r="AL99">
            <v>512.27067101077444</v>
          </cell>
          <cell r="AM99">
            <v>514.06185488865742</v>
          </cell>
          <cell r="AN99">
            <v>515.87095060531919</v>
          </cell>
          <cell r="AO99">
            <v>517.69813727914755</v>
          </cell>
          <cell r="AP99">
            <v>519.54359581971426</v>
          </cell>
          <cell r="AQ99">
            <v>521.40750894568646</v>
          </cell>
          <cell r="AR99">
            <v>523.29006120291854</v>
          </cell>
          <cell r="AS99">
            <v>525.19143898272284</v>
          </cell>
          <cell r="AT99">
            <v>527.1118305403254</v>
          </cell>
          <cell r="AU99">
            <v>0</v>
          </cell>
          <cell r="AV99">
            <v>0</v>
          </cell>
          <cell r="AW99">
            <v>0</v>
          </cell>
          <cell r="AX99">
            <v>0</v>
          </cell>
          <cell r="AY99">
            <v>0</v>
          </cell>
          <cell r="AZ99">
            <v>0</v>
          </cell>
          <cell r="BA99">
            <v>0</v>
          </cell>
          <cell r="BB99">
            <v>0</v>
          </cell>
          <cell r="BC99">
            <v>0</v>
          </cell>
          <cell r="BD99">
            <v>0</v>
          </cell>
          <cell r="BE99">
            <v>0</v>
          </cell>
          <cell r="BF99">
            <v>0</v>
          </cell>
          <cell r="BG99">
            <v>0</v>
          </cell>
          <cell r="BH99">
            <v>0</v>
          </cell>
          <cell r="BI99">
            <v>0</v>
          </cell>
          <cell r="BJ99">
            <v>0</v>
          </cell>
          <cell r="BK99">
            <v>0</v>
          </cell>
          <cell r="BL99">
            <v>0</v>
          </cell>
          <cell r="BM99">
            <v>0</v>
          </cell>
          <cell r="BN99">
            <v>0</v>
          </cell>
          <cell r="BO99">
            <v>0</v>
          </cell>
          <cell r="BP99">
            <v>0</v>
          </cell>
          <cell r="BQ99">
            <v>0</v>
          </cell>
          <cell r="BR99">
            <v>0</v>
          </cell>
          <cell r="BS99">
            <v>0</v>
          </cell>
          <cell r="BT99">
            <v>0</v>
          </cell>
          <cell r="BU99">
            <v>0</v>
          </cell>
          <cell r="BV99">
            <v>0</v>
          </cell>
          <cell r="BW99">
            <v>0</v>
          </cell>
          <cell r="BX99">
            <v>0</v>
          </cell>
          <cell r="BY99">
            <v>0</v>
          </cell>
          <cell r="BZ99">
            <v>0</v>
          </cell>
          <cell r="CA99">
            <v>0</v>
          </cell>
        </row>
        <row r="100">
          <cell r="Q100" t="str">
            <v>NCA_BASF_PCAM</v>
          </cell>
          <cell r="S100" t="str">
            <v>mn €</v>
          </cell>
          <cell r="T100">
            <v>0</v>
          </cell>
          <cell r="U100">
            <v>0</v>
          </cell>
          <cell r="V100">
            <v>0</v>
          </cell>
          <cell r="W100">
            <v>0</v>
          </cell>
          <cell r="X100">
            <v>0</v>
          </cell>
          <cell r="Y100">
            <v>0</v>
          </cell>
          <cell r="Z100">
            <v>0</v>
          </cell>
          <cell r="AA100">
            <v>0</v>
          </cell>
          <cell r="AB100">
            <v>0</v>
          </cell>
          <cell r="AC100">
            <v>0</v>
          </cell>
          <cell r="AD100">
            <v>0</v>
          </cell>
          <cell r="AE100">
            <v>0</v>
          </cell>
          <cell r="AF100">
            <v>0</v>
          </cell>
          <cell r="AG100">
            <v>0</v>
          </cell>
          <cell r="AH100">
            <v>0</v>
          </cell>
          <cell r="AI100">
            <v>0</v>
          </cell>
          <cell r="AJ100">
            <v>0</v>
          </cell>
          <cell r="AK100">
            <v>0</v>
          </cell>
          <cell r="AL100">
            <v>0</v>
          </cell>
          <cell r="AM100">
            <v>0</v>
          </cell>
          <cell r="AN100">
            <v>0</v>
          </cell>
          <cell r="AO100">
            <v>0</v>
          </cell>
          <cell r="AP100">
            <v>0</v>
          </cell>
          <cell r="AQ100">
            <v>0</v>
          </cell>
          <cell r="AR100">
            <v>0</v>
          </cell>
          <cell r="AS100">
            <v>0</v>
          </cell>
          <cell r="AT100">
            <v>0</v>
          </cell>
          <cell r="AU100">
            <v>0</v>
          </cell>
          <cell r="AV100">
            <v>0</v>
          </cell>
          <cell r="AW100">
            <v>0</v>
          </cell>
          <cell r="AX100">
            <v>0</v>
          </cell>
          <cell r="AY100">
            <v>0</v>
          </cell>
          <cell r="AZ100">
            <v>0</v>
          </cell>
          <cell r="BA100">
            <v>0</v>
          </cell>
          <cell r="BB100">
            <v>0</v>
          </cell>
          <cell r="BC100">
            <v>0</v>
          </cell>
          <cell r="BD100">
            <v>0</v>
          </cell>
          <cell r="BE100">
            <v>0</v>
          </cell>
          <cell r="BF100">
            <v>0</v>
          </cell>
          <cell r="BG100">
            <v>0</v>
          </cell>
          <cell r="BH100">
            <v>0</v>
          </cell>
          <cell r="BI100">
            <v>0</v>
          </cell>
          <cell r="BJ100">
            <v>0</v>
          </cell>
          <cell r="BK100">
            <v>0</v>
          </cell>
          <cell r="BL100">
            <v>0</v>
          </cell>
          <cell r="BM100">
            <v>0</v>
          </cell>
          <cell r="BN100">
            <v>0</v>
          </cell>
          <cell r="BO100">
            <v>0</v>
          </cell>
          <cell r="BP100">
            <v>0</v>
          </cell>
          <cell r="BQ100">
            <v>0</v>
          </cell>
          <cell r="BR100">
            <v>0</v>
          </cell>
          <cell r="BS100">
            <v>0</v>
          </cell>
          <cell r="BT100">
            <v>0</v>
          </cell>
          <cell r="BU100">
            <v>0</v>
          </cell>
          <cell r="BV100">
            <v>0</v>
          </cell>
          <cell r="BW100">
            <v>0</v>
          </cell>
          <cell r="BX100">
            <v>0</v>
          </cell>
          <cell r="BY100">
            <v>0</v>
          </cell>
          <cell r="BZ100">
            <v>0</v>
          </cell>
          <cell r="CA100">
            <v>0</v>
          </cell>
        </row>
        <row r="101">
          <cell r="Q101" t="str">
            <v>Europe</v>
          </cell>
          <cell r="S101" t="str">
            <v>mn €</v>
          </cell>
          <cell r="T101">
            <v>0</v>
          </cell>
          <cell r="U101">
            <v>0</v>
          </cell>
          <cell r="V101">
            <v>0</v>
          </cell>
          <cell r="W101">
            <v>0</v>
          </cell>
          <cell r="X101">
            <v>0</v>
          </cell>
          <cell r="Y101">
            <v>0</v>
          </cell>
          <cell r="Z101">
            <v>0</v>
          </cell>
          <cell r="AA101">
            <v>0</v>
          </cell>
          <cell r="AB101">
            <v>0</v>
          </cell>
          <cell r="AC101">
            <v>0</v>
          </cell>
          <cell r="AD101">
            <v>0</v>
          </cell>
          <cell r="AE101">
            <v>0</v>
          </cell>
          <cell r="AF101">
            <v>0</v>
          </cell>
          <cell r="AG101">
            <v>0</v>
          </cell>
          <cell r="AH101">
            <v>0</v>
          </cell>
          <cell r="AI101">
            <v>0</v>
          </cell>
          <cell r="AJ101">
            <v>0</v>
          </cell>
          <cell r="AK101">
            <v>0</v>
          </cell>
          <cell r="AL101">
            <v>0</v>
          </cell>
          <cell r="AM101">
            <v>0</v>
          </cell>
          <cell r="AN101">
            <v>0</v>
          </cell>
          <cell r="AO101">
            <v>0</v>
          </cell>
          <cell r="AP101">
            <v>0</v>
          </cell>
          <cell r="AQ101">
            <v>0</v>
          </cell>
          <cell r="AR101">
            <v>0</v>
          </cell>
          <cell r="AS101">
            <v>0</v>
          </cell>
          <cell r="AT101">
            <v>0</v>
          </cell>
          <cell r="AU101">
            <v>0</v>
          </cell>
          <cell r="AV101">
            <v>0</v>
          </cell>
          <cell r="AW101">
            <v>0</v>
          </cell>
          <cell r="AX101">
            <v>0</v>
          </cell>
          <cell r="AY101">
            <v>0</v>
          </cell>
          <cell r="AZ101">
            <v>0</v>
          </cell>
          <cell r="BA101">
            <v>0</v>
          </cell>
          <cell r="BB101">
            <v>0</v>
          </cell>
          <cell r="BC101">
            <v>0</v>
          </cell>
          <cell r="BD101">
            <v>0</v>
          </cell>
          <cell r="BE101">
            <v>0</v>
          </cell>
          <cell r="BF101">
            <v>0</v>
          </cell>
          <cell r="BG101">
            <v>0</v>
          </cell>
          <cell r="BH101">
            <v>0</v>
          </cell>
          <cell r="BI101">
            <v>0</v>
          </cell>
          <cell r="BJ101">
            <v>0</v>
          </cell>
          <cell r="BK101">
            <v>0</v>
          </cell>
          <cell r="BL101">
            <v>0</v>
          </cell>
          <cell r="BM101">
            <v>0</v>
          </cell>
          <cell r="BN101">
            <v>0</v>
          </cell>
          <cell r="BO101">
            <v>0</v>
          </cell>
          <cell r="BP101">
            <v>0</v>
          </cell>
          <cell r="BQ101">
            <v>0</v>
          </cell>
          <cell r="BR101">
            <v>0</v>
          </cell>
          <cell r="BS101">
            <v>0</v>
          </cell>
          <cell r="BT101">
            <v>0</v>
          </cell>
          <cell r="BU101">
            <v>0</v>
          </cell>
          <cell r="BV101">
            <v>0</v>
          </cell>
          <cell r="BW101">
            <v>0</v>
          </cell>
          <cell r="BX101">
            <v>0</v>
          </cell>
          <cell r="BY101">
            <v>0</v>
          </cell>
          <cell r="BZ101">
            <v>0</v>
          </cell>
          <cell r="CA101">
            <v>0</v>
          </cell>
        </row>
        <row r="102">
          <cell r="Q102" t="str">
            <v>Variable Costs</v>
          </cell>
          <cell r="S102" t="str">
            <v>mn €</v>
          </cell>
          <cell r="T102">
            <v>0</v>
          </cell>
          <cell r="U102">
            <v>0</v>
          </cell>
          <cell r="V102">
            <v>0</v>
          </cell>
          <cell r="W102">
            <v>0</v>
          </cell>
          <cell r="X102">
            <v>0</v>
          </cell>
          <cell r="Y102">
            <v>0</v>
          </cell>
          <cell r="Z102">
            <v>0</v>
          </cell>
          <cell r="AA102">
            <v>0</v>
          </cell>
          <cell r="AB102">
            <v>0</v>
          </cell>
          <cell r="AC102">
            <v>0</v>
          </cell>
          <cell r="AD102">
            <v>0</v>
          </cell>
          <cell r="AE102">
            <v>0</v>
          </cell>
          <cell r="AF102">
            <v>82.39097231101583</v>
          </cell>
          <cell r="AG102">
            <v>208.06299479631213</v>
          </cell>
          <cell r="AH102">
            <v>394.50085972864082</v>
          </cell>
          <cell r="AI102">
            <v>432.9734354920671</v>
          </cell>
          <cell r="AJ102">
            <v>427.38819674756058</v>
          </cell>
          <cell r="AK102">
            <v>429.37444816122604</v>
          </cell>
          <cell r="AL102">
            <v>430.50809980292797</v>
          </cell>
          <cell r="AM102">
            <v>431.70463646279552</v>
          </cell>
          <cell r="AN102">
            <v>433.1634179109526</v>
          </cell>
          <cell r="AO102">
            <v>434.39608158101743</v>
          </cell>
          <cell r="AP102">
            <v>435.64153881949363</v>
          </cell>
          <cell r="AQ102">
            <v>436.89808035652652</v>
          </cell>
          <cell r="AR102">
            <v>438.16582903102409</v>
          </cell>
          <cell r="AS102">
            <v>439.4468290903659</v>
          </cell>
          <cell r="AT102">
            <v>440.52447361577538</v>
          </cell>
          <cell r="AU102">
            <v>0</v>
          </cell>
          <cell r="AV102">
            <v>0</v>
          </cell>
          <cell r="AW102">
            <v>0</v>
          </cell>
          <cell r="AX102">
            <v>0</v>
          </cell>
          <cell r="AY102">
            <v>0</v>
          </cell>
          <cell r="AZ102">
            <v>0</v>
          </cell>
          <cell r="BA102">
            <v>0</v>
          </cell>
          <cell r="BB102">
            <v>0</v>
          </cell>
          <cell r="BC102">
            <v>0</v>
          </cell>
          <cell r="BD102">
            <v>0</v>
          </cell>
          <cell r="BE102">
            <v>0</v>
          </cell>
          <cell r="BF102">
            <v>0</v>
          </cell>
          <cell r="BG102">
            <v>0</v>
          </cell>
          <cell r="BH102">
            <v>0</v>
          </cell>
          <cell r="BI102">
            <v>0</v>
          </cell>
          <cell r="BJ102">
            <v>0</v>
          </cell>
          <cell r="BK102">
            <v>0</v>
          </cell>
          <cell r="BL102">
            <v>0</v>
          </cell>
          <cell r="BM102">
            <v>0</v>
          </cell>
          <cell r="BN102">
            <v>0</v>
          </cell>
          <cell r="BO102">
            <v>0</v>
          </cell>
          <cell r="BP102">
            <v>0</v>
          </cell>
          <cell r="BQ102">
            <v>0</v>
          </cell>
          <cell r="BR102">
            <v>0</v>
          </cell>
          <cell r="BS102">
            <v>0</v>
          </cell>
          <cell r="BT102">
            <v>0</v>
          </cell>
          <cell r="BU102">
            <v>0</v>
          </cell>
          <cell r="BV102">
            <v>0</v>
          </cell>
          <cell r="BW102">
            <v>0</v>
          </cell>
          <cell r="BX102">
            <v>0</v>
          </cell>
          <cell r="BY102">
            <v>0</v>
          </cell>
          <cell r="BZ102">
            <v>0</v>
          </cell>
          <cell r="CA102">
            <v>0</v>
          </cell>
        </row>
        <row r="103">
          <cell r="Q103" t="str">
            <v>Distribution cost</v>
          </cell>
          <cell r="S103" t="str">
            <v>mn €</v>
          </cell>
          <cell r="T103">
            <v>0</v>
          </cell>
          <cell r="U103">
            <v>0</v>
          </cell>
          <cell r="V103">
            <v>0</v>
          </cell>
          <cell r="W103">
            <v>0</v>
          </cell>
          <cell r="X103">
            <v>0</v>
          </cell>
          <cell r="Y103">
            <v>0</v>
          </cell>
          <cell r="Z103">
            <v>0</v>
          </cell>
          <cell r="AA103">
            <v>0</v>
          </cell>
          <cell r="AB103">
            <v>0</v>
          </cell>
          <cell r="AC103">
            <v>0</v>
          </cell>
          <cell r="AD103">
            <v>0</v>
          </cell>
          <cell r="AE103">
            <v>0</v>
          </cell>
          <cell r="AF103">
            <v>0.52581816000000003</v>
          </cell>
          <cell r="AG103">
            <v>1.3248874129680002</v>
          </cell>
          <cell r="AH103">
            <v>2.5963813127447999</v>
          </cell>
          <cell r="AI103">
            <v>2.9441970738532803</v>
          </cell>
          <cell r="AJ103">
            <v>3.0030810153303458</v>
          </cell>
          <cell r="AK103">
            <v>3.0631426356369524</v>
          </cell>
          <cell r="AL103">
            <v>3.1244054883496917</v>
          </cell>
          <cell r="AM103">
            <v>3.1868935981166855</v>
          </cell>
          <cell r="AN103">
            <v>3.2506314700790191</v>
          </cell>
          <cell r="AO103">
            <v>3.3156440994806</v>
          </cell>
          <cell r="AP103">
            <v>3.381956981470212</v>
          </cell>
          <cell r="AQ103">
            <v>3.4495961210996162</v>
          </cell>
          <cell r="AR103">
            <v>3.5185880435216084</v>
          </cell>
          <cell r="AS103">
            <v>3.5889598043920405</v>
          </cell>
          <cell r="AT103">
            <v>3.6607390004798814</v>
          </cell>
          <cell r="AU103">
            <v>0</v>
          </cell>
          <cell r="AV103">
            <v>0</v>
          </cell>
          <cell r="AW103">
            <v>0</v>
          </cell>
          <cell r="AX103">
            <v>0</v>
          </cell>
          <cell r="AY103">
            <v>0</v>
          </cell>
          <cell r="AZ103">
            <v>0</v>
          </cell>
          <cell r="BA103">
            <v>0</v>
          </cell>
          <cell r="BB103">
            <v>0</v>
          </cell>
          <cell r="BC103">
            <v>0</v>
          </cell>
          <cell r="BD103">
            <v>0</v>
          </cell>
          <cell r="BE103">
            <v>0</v>
          </cell>
          <cell r="BF103">
            <v>0</v>
          </cell>
          <cell r="BG103">
            <v>0</v>
          </cell>
          <cell r="BH103">
            <v>0</v>
          </cell>
          <cell r="BI103">
            <v>0</v>
          </cell>
          <cell r="BJ103">
            <v>0</v>
          </cell>
          <cell r="BK103">
            <v>0</v>
          </cell>
          <cell r="BL103">
            <v>0</v>
          </cell>
          <cell r="BM103">
            <v>0</v>
          </cell>
          <cell r="BN103">
            <v>0</v>
          </cell>
          <cell r="BO103">
            <v>0</v>
          </cell>
          <cell r="BP103">
            <v>0</v>
          </cell>
          <cell r="BQ103">
            <v>0</v>
          </cell>
          <cell r="BR103">
            <v>0</v>
          </cell>
          <cell r="BS103">
            <v>0</v>
          </cell>
          <cell r="BT103">
            <v>0</v>
          </cell>
          <cell r="BU103">
            <v>0</v>
          </cell>
          <cell r="BV103">
            <v>0</v>
          </cell>
          <cell r="BW103">
            <v>0</v>
          </cell>
          <cell r="BX103">
            <v>0</v>
          </cell>
          <cell r="BY103">
            <v>0</v>
          </cell>
          <cell r="BZ103">
            <v>0</v>
          </cell>
          <cell r="CA103">
            <v>0</v>
          </cell>
        </row>
        <row r="104">
          <cell r="Q104" t="str">
            <v>NCA_Customer_PCAM</v>
          </cell>
          <cell r="S104" t="str">
            <v>mn €</v>
          </cell>
          <cell r="T104">
            <v>0</v>
          </cell>
          <cell r="U104">
            <v>0</v>
          </cell>
          <cell r="V104">
            <v>0</v>
          </cell>
          <cell r="W104">
            <v>0</v>
          </cell>
          <cell r="X104">
            <v>0</v>
          </cell>
          <cell r="Y104">
            <v>0</v>
          </cell>
          <cell r="Z104">
            <v>0</v>
          </cell>
          <cell r="AA104">
            <v>0</v>
          </cell>
          <cell r="AB104">
            <v>0</v>
          </cell>
          <cell r="AC104">
            <v>0</v>
          </cell>
          <cell r="AD104">
            <v>0</v>
          </cell>
          <cell r="AE104">
            <v>0</v>
          </cell>
          <cell r="AF104">
            <v>0.52581816000000003</v>
          </cell>
          <cell r="AG104">
            <v>1.3248874129680002</v>
          </cell>
          <cell r="AH104">
            <v>2.5963813127447999</v>
          </cell>
          <cell r="AI104">
            <v>2.9441970738532803</v>
          </cell>
          <cell r="AJ104">
            <v>3.0030810153303458</v>
          </cell>
          <cell r="AK104">
            <v>3.0631426356369524</v>
          </cell>
          <cell r="AL104">
            <v>3.1244054883496917</v>
          </cell>
          <cell r="AM104">
            <v>3.1868935981166855</v>
          </cell>
          <cell r="AN104">
            <v>3.2506314700790191</v>
          </cell>
          <cell r="AO104">
            <v>3.3156440994806</v>
          </cell>
          <cell r="AP104">
            <v>3.381956981470212</v>
          </cell>
          <cell r="AQ104">
            <v>3.4495961210996162</v>
          </cell>
          <cell r="AR104">
            <v>3.5185880435216084</v>
          </cell>
          <cell r="AS104">
            <v>3.5889598043920405</v>
          </cell>
          <cell r="AT104">
            <v>3.6607390004798814</v>
          </cell>
          <cell r="AU104">
            <v>0</v>
          </cell>
          <cell r="AV104">
            <v>0</v>
          </cell>
          <cell r="AW104">
            <v>0</v>
          </cell>
          <cell r="AX104">
            <v>0</v>
          </cell>
          <cell r="AY104">
            <v>0</v>
          </cell>
          <cell r="AZ104">
            <v>0</v>
          </cell>
          <cell r="BA104">
            <v>0</v>
          </cell>
          <cell r="BB104">
            <v>0</v>
          </cell>
          <cell r="BC104">
            <v>0</v>
          </cell>
          <cell r="BD104">
            <v>0</v>
          </cell>
          <cell r="BE104">
            <v>0</v>
          </cell>
          <cell r="BF104">
            <v>0</v>
          </cell>
          <cell r="BG104">
            <v>0</v>
          </cell>
          <cell r="BH104">
            <v>0</v>
          </cell>
          <cell r="BI104">
            <v>0</v>
          </cell>
          <cell r="BJ104">
            <v>0</v>
          </cell>
          <cell r="BK104">
            <v>0</v>
          </cell>
          <cell r="BL104">
            <v>0</v>
          </cell>
          <cell r="BM104">
            <v>0</v>
          </cell>
          <cell r="BN104">
            <v>0</v>
          </cell>
          <cell r="BO104">
            <v>0</v>
          </cell>
          <cell r="BP104">
            <v>0</v>
          </cell>
          <cell r="BQ104">
            <v>0</v>
          </cell>
          <cell r="BR104">
            <v>0</v>
          </cell>
          <cell r="BS104">
            <v>0</v>
          </cell>
          <cell r="BT104">
            <v>0</v>
          </cell>
          <cell r="BU104">
            <v>0</v>
          </cell>
          <cell r="BV104">
            <v>0</v>
          </cell>
          <cell r="BW104">
            <v>0</v>
          </cell>
          <cell r="BX104">
            <v>0</v>
          </cell>
          <cell r="BY104">
            <v>0</v>
          </cell>
          <cell r="BZ104">
            <v>0</v>
          </cell>
          <cell r="CA104">
            <v>0</v>
          </cell>
        </row>
        <row r="105">
          <cell r="Q105" t="str">
            <v>Europe</v>
          </cell>
          <cell r="S105" t="str">
            <v>mn €</v>
          </cell>
          <cell r="T105">
            <v>0</v>
          </cell>
          <cell r="U105">
            <v>0</v>
          </cell>
          <cell r="V105">
            <v>0</v>
          </cell>
          <cell r="W105">
            <v>0</v>
          </cell>
          <cell r="X105">
            <v>0</v>
          </cell>
          <cell r="Y105">
            <v>0</v>
          </cell>
          <cell r="Z105">
            <v>0</v>
          </cell>
          <cell r="AA105">
            <v>0</v>
          </cell>
          <cell r="AB105">
            <v>0</v>
          </cell>
          <cell r="AC105">
            <v>0</v>
          </cell>
          <cell r="AD105">
            <v>0</v>
          </cell>
          <cell r="AE105">
            <v>0</v>
          </cell>
          <cell r="AF105">
            <v>0.52581816000000003</v>
          </cell>
          <cell r="AG105">
            <v>1.3248874129680002</v>
          </cell>
          <cell r="AH105">
            <v>2.5963813127447999</v>
          </cell>
          <cell r="AI105">
            <v>2.9441970738532803</v>
          </cell>
          <cell r="AJ105">
            <v>3.0030810153303458</v>
          </cell>
          <cell r="AK105">
            <v>3.0631426356369524</v>
          </cell>
          <cell r="AL105">
            <v>3.1244054883496917</v>
          </cell>
          <cell r="AM105">
            <v>3.1868935981166855</v>
          </cell>
          <cell r="AN105">
            <v>3.2506314700790191</v>
          </cell>
          <cell r="AO105">
            <v>3.3156440994806</v>
          </cell>
          <cell r="AP105">
            <v>3.381956981470212</v>
          </cell>
          <cell r="AQ105">
            <v>3.4495961210996162</v>
          </cell>
          <cell r="AR105">
            <v>3.5185880435216084</v>
          </cell>
          <cell r="AS105">
            <v>3.5889598043920405</v>
          </cell>
          <cell r="AT105">
            <v>3.6607390004798814</v>
          </cell>
          <cell r="AU105">
            <v>0</v>
          </cell>
          <cell r="AV105">
            <v>0</v>
          </cell>
          <cell r="AW105">
            <v>0</v>
          </cell>
          <cell r="AX105">
            <v>0</v>
          </cell>
          <cell r="AY105">
            <v>0</v>
          </cell>
          <cell r="AZ105">
            <v>0</v>
          </cell>
          <cell r="BA105">
            <v>0</v>
          </cell>
          <cell r="BB105">
            <v>0</v>
          </cell>
          <cell r="BC105">
            <v>0</v>
          </cell>
          <cell r="BD105">
            <v>0</v>
          </cell>
          <cell r="BE105">
            <v>0</v>
          </cell>
          <cell r="BF105">
            <v>0</v>
          </cell>
          <cell r="BG105">
            <v>0</v>
          </cell>
          <cell r="BH105">
            <v>0</v>
          </cell>
          <cell r="BI105">
            <v>0</v>
          </cell>
          <cell r="BJ105">
            <v>0</v>
          </cell>
          <cell r="BK105">
            <v>0</v>
          </cell>
          <cell r="BL105">
            <v>0</v>
          </cell>
          <cell r="BM105">
            <v>0</v>
          </cell>
          <cell r="BN105">
            <v>0</v>
          </cell>
          <cell r="BO105">
            <v>0</v>
          </cell>
          <cell r="BP105">
            <v>0</v>
          </cell>
          <cell r="BQ105">
            <v>0</v>
          </cell>
          <cell r="BR105">
            <v>0</v>
          </cell>
          <cell r="BS105">
            <v>0</v>
          </cell>
          <cell r="BT105">
            <v>0</v>
          </cell>
          <cell r="BU105">
            <v>0</v>
          </cell>
          <cell r="BV105">
            <v>0</v>
          </cell>
          <cell r="BW105">
            <v>0</v>
          </cell>
          <cell r="BX105">
            <v>0</v>
          </cell>
          <cell r="BY105">
            <v>0</v>
          </cell>
          <cell r="BZ105">
            <v>0</v>
          </cell>
          <cell r="CA105">
            <v>0</v>
          </cell>
        </row>
        <row r="106">
          <cell r="Q106" t="str">
            <v>Cost per unit</v>
          </cell>
          <cell r="S106" t="str">
            <v>€ / t</v>
          </cell>
          <cell r="AC106">
            <v>133</v>
          </cell>
          <cell r="AD106">
            <v>133</v>
          </cell>
          <cell r="AE106">
            <v>135.66</v>
          </cell>
          <cell r="AF106">
            <v>138.3732</v>
          </cell>
          <cell r="AG106">
            <v>141.14066400000002</v>
          </cell>
          <cell r="AH106">
            <v>143.96347728000001</v>
          </cell>
          <cell r="AI106">
            <v>146.84274682560002</v>
          </cell>
          <cell r="AJ106">
            <v>149.77960176211201</v>
          </cell>
          <cell r="AK106">
            <v>152.77519379735423</v>
          </cell>
          <cell r="AL106">
            <v>155.83069767330133</v>
          </cell>
          <cell r="AM106">
            <v>158.94731162676737</v>
          </cell>
          <cell r="AN106">
            <v>162.12625785930271</v>
          </cell>
          <cell r="AO106">
            <v>165.36878301648878</v>
          </cell>
          <cell r="AP106">
            <v>168.67615867681855</v>
          </cell>
          <cell r="AQ106">
            <v>172.04968185035494</v>
          </cell>
          <cell r="AR106">
            <v>175.49067548736201</v>
          </cell>
          <cell r="AS106">
            <v>179.00048899710927</v>
          </cell>
          <cell r="AT106">
            <v>182.58049877705145</v>
          </cell>
        </row>
        <row r="107">
          <cell r="Q107" t="str">
            <v>NCA_BASF_PCAM</v>
          </cell>
          <cell r="S107" t="str">
            <v>mn €</v>
          </cell>
          <cell r="T107">
            <v>0</v>
          </cell>
          <cell r="U107">
            <v>0</v>
          </cell>
          <cell r="V107">
            <v>0</v>
          </cell>
          <cell r="W107">
            <v>0</v>
          </cell>
          <cell r="X107">
            <v>0</v>
          </cell>
          <cell r="Y107">
            <v>0</v>
          </cell>
          <cell r="Z107">
            <v>0</v>
          </cell>
          <cell r="AA107">
            <v>0</v>
          </cell>
          <cell r="AB107">
            <v>0</v>
          </cell>
          <cell r="AC107">
            <v>0</v>
          </cell>
          <cell r="AD107">
            <v>0</v>
          </cell>
          <cell r="AE107">
            <v>0</v>
          </cell>
          <cell r="AF107">
            <v>0</v>
          </cell>
          <cell r="AG107">
            <v>0</v>
          </cell>
          <cell r="AH107">
            <v>0</v>
          </cell>
          <cell r="AI107">
            <v>0</v>
          </cell>
          <cell r="AJ107">
            <v>0</v>
          </cell>
          <cell r="AK107">
            <v>0</v>
          </cell>
          <cell r="AL107">
            <v>0</v>
          </cell>
          <cell r="AM107">
            <v>0</v>
          </cell>
          <cell r="AN107">
            <v>0</v>
          </cell>
          <cell r="AO107">
            <v>0</v>
          </cell>
          <cell r="AP107">
            <v>0</v>
          </cell>
          <cell r="AQ107">
            <v>0</v>
          </cell>
          <cell r="AR107">
            <v>0</v>
          </cell>
          <cell r="AS107">
            <v>0</v>
          </cell>
          <cell r="AT107">
            <v>0</v>
          </cell>
          <cell r="AU107">
            <v>0</v>
          </cell>
          <cell r="AV107">
            <v>0</v>
          </cell>
          <cell r="AW107">
            <v>0</v>
          </cell>
          <cell r="AX107">
            <v>0</v>
          </cell>
          <cell r="AY107">
            <v>0</v>
          </cell>
          <cell r="AZ107">
            <v>0</v>
          </cell>
          <cell r="BA107">
            <v>0</v>
          </cell>
          <cell r="BB107">
            <v>0</v>
          </cell>
          <cell r="BC107">
            <v>0</v>
          </cell>
          <cell r="BD107">
            <v>0</v>
          </cell>
          <cell r="BE107">
            <v>0</v>
          </cell>
          <cell r="BF107">
            <v>0</v>
          </cell>
          <cell r="BG107">
            <v>0</v>
          </cell>
          <cell r="BH107">
            <v>0</v>
          </cell>
          <cell r="BI107">
            <v>0</v>
          </cell>
          <cell r="BJ107">
            <v>0</v>
          </cell>
          <cell r="BK107">
            <v>0</v>
          </cell>
          <cell r="BL107">
            <v>0</v>
          </cell>
          <cell r="BM107">
            <v>0</v>
          </cell>
          <cell r="BN107">
            <v>0</v>
          </cell>
          <cell r="BO107">
            <v>0</v>
          </cell>
          <cell r="BP107">
            <v>0</v>
          </cell>
          <cell r="BQ107">
            <v>0</v>
          </cell>
          <cell r="BR107">
            <v>0</v>
          </cell>
          <cell r="BS107">
            <v>0</v>
          </cell>
          <cell r="BT107">
            <v>0</v>
          </cell>
          <cell r="BU107">
            <v>0</v>
          </cell>
          <cell r="BV107">
            <v>0</v>
          </cell>
          <cell r="BW107">
            <v>0</v>
          </cell>
          <cell r="BX107">
            <v>0</v>
          </cell>
          <cell r="BY107">
            <v>0</v>
          </cell>
          <cell r="BZ107">
            <v>0</v>
          </cell>
          <cell r="CA107">
            <v>0</v>
          </cell>
        </row>
        <row r="108">
          <cell r="Q108" t="str">
            <v>Europe</v>
          </cell>
          <cell r="S108" t="str">
            <v>mn €</v>
          </cell>
          <cell r="T108">
            <v>0</v>
          </cell>
          <cell r="U108">
            <v>0</v>
          </cell>
          <cell r="V108">
            <v>0</v>
          </cell>
          <cell r="W108">
            <v>0</v>
          </cell>
          <cell r="X108">
            <v>0</v>
          </cell>
          <cell r="Y108">
            <v>0</v>
          </cell>
          <cell r="Z108">
            <v>0</v>
          </cell>
          <cell r="AA108">
            <v>0</v>
          </cell>
          <cell r="AB108">
            <v>0</v>
          </cell>
          <cell r="AC108">
            <v>0</v>
          </cell>
          <cell r="AD108">
            <v>0</v>
          </cell>
          <cell r="AE108">
            <v>0</v>
          </cell>
          <cell r="AF108">
            <v>0</v>
          </cell>
          <cell r="AG108">
            <v>0</v>
          </cell>
          <cell r="AH108">
            <v>0</v>
          </cell>
          <cell r="AI108">
            <v>0</v>
          </cell>
          <cell r="AJ108">
            <v>0</v>
          </cell>
          <cell r="AK108">
            <v>0</v>
          </cell>
          <cell r="AL108">
            <v>0</v>
          </cell>
          <cell r="AM108">
            <v>0</v>
          </cell>
          <cell r="AN108">
            <v>0</v>
          </cell>
          <cell r="AO108">
            <v>0</v>
          </cell>
          <cell r="AP108">
            <v>0</v>
          </cell>
          <cell r="AQ108">
            <v>0</v>
          </cell>
          <cell r="AR108">
            <v>0</v>
          </cell>
          <cell r="AS108">
            <v>0</v>
          </cell>
          <cell r="AT108">
            <v>0</v>
          </cell>
          <cell r="AU108">
            <v>0</v>
          </cell>
          <cell r="AV108">
            <v>0</v>
          </cell>
          <cell r="AW108">
            <v>0</v>
          </cell>
          <cell r="AX108">
            <v>0</v>
          </cell>
          <cell r="AY108">
            <v>0</v>
          </cell>
          <cell r="AZ108">
            <v>0</v>
          </cell>
          <cell r="BA108">
            <v>0</v>
          </cell>
          <cell r="BB108">
            <v>0</v>
          </cell>
          <cell r="BC108">
            <v>0</v>
          </cell>
          <cell r="BD108">
            <v>0</v>
          </cell>
          <cell r="BE108">
            <v>0</v>
          </cell>
          <cell r="BF108">
            <v>0</v>
          </cell>
          <cell r="BG108">
            <v>0</v>
          </cell>
          <cell r="BH108">
            <v>0</v>
          </cell>
          <cell r="BI108">
            <v>0</v>
          </cell>
          <cell r="BJ108">
            <v>0</v>
          </cell>
          <cell r="BK108">
            <v>0</v>
          </cell>
          <cell r="BL108">
            <v>0</v>
          </cell>
          <cell r="BM108">
            <v>0</v>
          </cell>
          <cell r="BN108">
            <v>0</v>
          </cell>
          <cell r="BO108">
            <v>0</v>
          </cell>
          <cell r="BP108">
            <v>0</v>
          </cell>
          <cell r="BQ108">
            <v>0</v>
          </cell>
          <cell r="BR108">
            <v>0</v>
          </cell>
          <cell r="BS108">
            <v>0</v>
          </cell>
          <cell r="BT108">
            <v>0</v>
          </cell>
          <cell r="BU108">
            <v>0</v>
          </cell>
          <cell r="BV108">
            <v>0</v>
          </cell>
          <cell r="BW108">
            <v>0</v>
          </cell>
          <cell r="BX108">
            <v>0</v>
          </cell>
          <cell r="BY108">
            <v>0</v>
          </cell>
          <cell r="BZ108">
            <v>0</v>
          </cell>
          <cell r="CA108">
            <v>0</v>
          </cell>
        </row>
        <row r="109">
          <cell r="Q109" t="str">
            <v>Cost per unit</v>
          </cell>
          <cell r="S109" t="str">
            <v>€ / t</v>
          </cell>
          <cell r="AC109">
            <v>133</v>
          </cell>
          <cell r="AD109">
            <v>133</v>
          </cell>
          <cell r="AE109">
            <v>135.66</v>
          </cell>
          <cell r="AF109">
            <v>138.3732</v>
          </cell>
          <cell r="AG109">
            <v>141.14066400000002</v>
          </cell>
          <cell r="AH109">
            <v>143.96347728000001</v>
          </cell>
          <cell r="AI109">
            <v>146.84274682560002</v>
          </cell>
          <cell r="AJ109">
            <v>149.77960176211201</v>
          </cell>
          <cell r="AK109">
            <v>152.77519379735423</v>
          </cell>
          <cell r="AL109">
            <v>155.83069767330133</v>
          </cell>
          <cell r="AM109">
            <v>158.94731162676737</v>
          </cell>
          <cell r="AN109">
            <v>162.12625785930271</v>
          </cell>
          <cell r="AO109">
            <v>165.36878301648878</v>
          </cell>
          <cell r="AP109">
            <v>168.67615867681855</v>
          </cell>
          <cell r="AQ109">
            <v>172.04968185035494</v>
          </cell>
          <cell r="AR109">
            <v>175.49067548736201</v>
          </cell>
          <cell r="AS109">
            <v>179.00048899710927</v>
          </cell>
          <cell r="AT109">
            <v>182.58049877705145</v>
          </cell>
        </row>
        <row r="110">
          <cell r="Q110" t="str">
            <v>Raw material costs</v>
          </cell>
          <cell r="S110" t="str">
            <v>mn €</v>
          </cell>
          <cell r="T110">
            <v>0</v>
          </cell>
          <cell r="U110">
            <v>0</v>
          </cell>
          <cell r="V110">
            <v>0</v>
          </cell>
          <cell r="W110">
            <v>0</v>
          </cell>
          <cell r="X110">
            <v>0</v>
          </cell>
          <cell r="Y110">
            <v>0</v>
          </cell>
          <cell r="Z110">
            <v>0</v>
          </cell>
          <cell r="AA110">
            <v>0</v>
          </cell>
          <cell r="AB110">
            <v>0</v>
          </cell>
          <cell r="AC110">
            <v>0</v>
          </cell>
          <cell r="AD110">
            <v>0</v>
          </cell>
          <cell r="AE110">
            <v>0</v>
          </cell>
          <cell r="AF110">
            <v>80.09544274809808</v>
          </cell>
          <cell r="AG110">
            <v>202.12717892744058</v>
          </cell>
          <cell r="AH110">
            <v>382.29043961002964</v>
          </cell>
          <cell r="AI110">
            <v>418.28356214502639</v>
          </cell>
          <cell r="AJ110">
            <v>411.57278516530471</v>
          </cell>
          <cell r="AK110">
            <v>412.38565705495085</v>
          </cell>
          <cell r="AL110">
            <v>413.20705173997732</v>
          </cell>
          <cell r="AM110">
            <v>414.03706232986735</v>
          </cell>
          <cell r="AN110">
            <v>414.87578302283015</v>
          </cell>
          <cell r="AO110">
            <v>415.72330911983966</v>
          </cell>
          <cell r="AP110">
            <v>416.57973703887893</v>
          </cell>
          <cell r="AQ110">
            <v>417.44516432938929</v>
          </cell>
          <cell r="AR110">
            <v>418.31968968693121</v>
          </cell>
          <cell r="AS110">
            <v>419.20341296805731</v>
          </cell>
          <cell r="AT110">
            <v>420.09643520540385</v>
          </cell>
          <cell r="AU110">
            <v>0</v>
          </cell>
          <cell r="AV110">
            <v>0</v>
          </cell>
          <cell r="AW110">
            <v>0</v>
          </cell>
          <cell r="AX110">
            <v>0</v>
          </cell>
          <cell r="AY110">
            <v>0</v>
          </cell>
          <cell r="AZ110">
            <v>0</v>
          </cell>
          <cell r="BA110">
            <v>0</v>
          </cell>
          <cell r="BB110">
            <v>0</v>
          </cell>
          <cell r="BC110">
            <v>0</v>
          </cell>
          <cell r="BD110">
            <v>0</v>
          </cell>
          <cell r="BE110">
            <v>0</v>
          </cell>
          <cell r="BF110">
            <v>0</v>
          </cell>
          <cell r="BG110">
            <v>0</v>
          </cell>
          <cell r="BH110">
            <v>0</v>
          </cell>
          <cell r="BI110">
            <v>0</v>
          </cell>
          <cell r="BJ110">
            <v>0</v>
          </cell>
          <cell r="BK110">
            <v>0</v>
          </cell>
          <cell r="BL110">
            <v>0</v>
          </cell>
          <cell r="BM110">
            <v>0</v>
          </cell>
          <cell r="BN110">
            <v>0</v>
          </cell>
          <cell r="BO110">
            <v>0</v>
          </cell>
          <cell r="BP110">
            <v>0</v>
          </cell>
          <cell r="BQ110">
            <v>0</v>
          </cell>
          <cell r="BR110">
            <v>0</v>
          </cell>
          <cell r="BS110">
            <v>0</v>
          </cell>
          <cell r="BT110">
            <v>0</v>
          </cell>
          <cell r="BU110">
            <v>0</v>
          </cell>
          <cell r="BV110">
            <v>0</v>
          </cell>
          <cell r="BW110">
            <v>0</v>
          </cell>
          <cell r="BX110">
            <v>0</v>
          </cell>
          <cell r="BY110">
            <v>0</v>
          </cell>
          <cell r="BZ110">
            <v>0</v>
          </cell>
          <cell r="CA110">
            <v>0</v>
          </cell>
        </row>
        <row r="111">
          <cell r="Q111" t="str">
            <v>NCA_Customer_PCAM</v>
          </cell>
          <cell r="S111" t="str">
            <v>mn €</v>
          </cell>
          <cell r="T111">
            <v>0</v>
          </cell>
          <cell r="U111">
            <v>0</v>
          </cell>
          <cell r="V111">
            <v>0</v>
          </cell>
          <cell r="W111">
            <v>0</v>
          </cell>
          <cell r="X111">
            <v>0</v>
          </cell>
          <cell r="Y111">
            <v>0</v>
          </cell>
          <cell r="Z111">
            <v>0</v>
          </cell>
          <cell r="AA111">
            <v>0</v>
          </cell>
          <cell r="AB111">
            <v>0</v>
          </cell>
          <cell r="AC111">
            <v>0</v>
          </cell>
          <cell r="AD111">
            <v>0</v>
          </cell>
          <cell r="AE111">
            <v>0</v>
          </cell>
          <cell r="AF111">
            <v>80.09544274809808</v>
          </cell>
          <cell r="AG111">
            <v>202.12717892744058</v>
          </cell>
          <cell r="AH111">
            <v>382.29043961002964</v>
          </cell>
          <cell r="AI111">
            <v>418.28356214502639</v>
          </cell>
          <cell r="AJ111">
            <v>411.57278516530471</v>
          </cell>
          <cell r="AK111">
            <v>412.38565705495085</v>
          </cell>
          <cell r="AL111">
            <v>413.20705173997732</v>
          </cell>
          <cell r="AM111">
            <v>414.03706232986735</v>
          </cell>
          <cell r="AN111">
            <v>414.87578302283015</v>
          </cell>
          <cell r="AO111">
            <v>415.72330911983966</v>
          </cell>
          <cell r="AP111">
            <v>416.57973703887893</v>
          </cell>
          <cell r="AQ111">
            <v>417.44516432938929</v>
          </cell>
          <cell r="AR111">
            <v>418.31968968693121</v>
          </cell>
          <cell r="AS111">
            <v>419.20341296805731</v>
          </cell>
          <cell r="AT111">
            <v>420.09643520540385</v>
          </cell>
          <cell r="AU111">
            <v>0</v>
          </cell>
          <cell r="AV111">
            <v>0</v>
          </cell>
          <cell r="AW111">
            <v>0</v>
          </cell>
          <cell r="AX111">
            <v>0</v>
          </cell>
          <cell r="AY111">
            <v>0</v>
          </cell>
          <cell r="AZ111">
            <v>0</v>
          </cell>
          <cell r="BA111">
            <v>0</v>
          </cell>
          <cell r="BB111">
            <v>0</v>
          </cell>
          <cell r="BC111">
            <v>0</v>
          </cell>
          <cell r="BD111">
            <v>0</v>
          </cell>
          <cell r="BE111">
            <v>0</v>
          </cell>
          <cell r="BF111">
            <v>0</v>
          </cell>
          <cell r="BG111">
            <v>0</v>
          </cell>
          <cell r="BH111">
            <v>0</v>
          </cell>
          <cell r="BI111">
            <v>0</v>
          </cell>
          <cell r="BJ111">
            <v>0</v>
          </cell>
          <cell r="BK111">
            <v>0</v>
          </cell>
          <cell r="BL111">
            <v>0</v>
          </cell>
          <cell r="BM111">
            <v>0</v>
          </cell>
          <cell r="BN111">
            <v>0</v>
          </cell>
          <cell r="BO111">
            <v>0</v>
          </cell>
          <cell r="BP111">
            <v>0</v>
          </cell>
          <cell r="BQ111">
            <v>0</v>
          </cell>
          <cell r="BR111">
            <v>0</v>
          </cell>
          <cell r="BS111">
            <v>0</v>
          </cell>
          <cell r="BT111">
            <v>0</v>
          </cell>
          <cell r="BU111">
            <v>0</v>
          </cell>
          <cell r="BV111">
            <v>0</v>
          </cell>
          <cell r="BW111">
            <v>0</v>
          </cell>
          <cell r="BX111">
            <v>0</v>
          </cell>
          <cell r="BY111">
            <v>0</v>
          </cell>
          <cell r="BZ111">
            <v>0</v>
          </cell>
          <cell r="CA111">
            <v>0</v>
          </cell>
        </row>
        <row r="112">
          <cell r="Q112" t="str">
            <v>Cost per unit</v>
          </cell>
          <cell r="S112" t="str">
            <v>€ / t</v>
          </cell>
          <cell r="AC112">
            <v>0</v>
          </cell>
          <cell r="AD112">
            <v>22516.055521238653</v>
          </cell>
          <cell r="AE112">
            <v>21796.741412109204</v>
          </cell>
          <cell r="AF112">
            <v>21077.748091604757</v>
          </cell>
          <cell r="AG112">
            <v>21532.670600558282</v>
          </cell>
          <cell r="AH112">
            <v>21197.141092876609</v>
          </cell>
          <cell r="AI112">
            <v>20862.023049627252</v>
          </cell>
          <cell r="AJ112">
            <v>20527.320955875548</v>
          </cell>
          <cell r="AK112">
            <v>20567.863194760641</v>
          </cell>
          <cell r="AL112">
            <v>20608.830510722059</v>
          </cell>
          <cell r="AM112">
            <v>20650.227547624308</v>
          </cell>
          <cell r="AN112">
            <v>20692.059003632425</v>
          </cell>
          <cell r="AO112">
            <v>20734.329631912202</v>
          </cell>
          <cell r="AP112">
            <v>20777.044241340594</v>
          </cell>
          <cell r="AQ112">
            <v>20820.207697226397</v>
          </cell>
          <cell r="AR112">
            <v>20863.824922041455</v>
          </cell>
          <cell r="AS112">
            <v>20907.90089616246</v>
          </cell>
          <cell r="AT112">
            <v>20952.440658623633</v>
          </cell>
        </row>
        <row r="113">
          <cell r="Q113" t="str">
            <v>otherRaws811</v>
          </cell>
          <cell r="S113" t="str">
            <v>LiOH &amp; Other RM</v>
          </cell>
          <cell r="AD113">
            <v>8708.2124537386553</v>
          </cell>
          <cell r="AE113">
            <v>7960.3100421092067</v>
          </cell>
          <cell r="AF113">
            <v>7212.4425360797586</v>
          </cell>
          <cell r="AG113">
            <v>6839.434479577033</v>
          </cell>
          <cell r="AH113">
            <v>6466.4627388605504</v>
          </cell>
          <cell r="AI113">
            <v>6093.5280402460312</v>
          </cell>
          <cell r="AJ113">
            <v>5720.6311245755169</v>
          </cell>
          <cell r="AK113">
            <v>5722.5965933226089</v>
          </cell>
          <cell r="AL113">
            <v>5724.6013714446444</v>
          </cell>
          <cell r="AM113">
            <v>5726.64624512912</v>
          </cell>
          <cell r="AN113">
            <v>5728.7320162872848</v>
          </cell>
          <cell r="AO113">
            <v>5730.8595028686132</v>
          </cell>
          <cell r="AP113">
            <v>5733.029539181568</v>
          </cell>
          <cell r="AQ113">
            <v>5735.242976220783</v>
          </cell>
          <cell r="AR113">
            <v>5737.5006820007811</v>
          </cell>
          <cell r="AS113">
            <v>5739.80354189638</v>
          </cell>
          <cell r="AT113">
            <v>5742.1524589898909</v>
          </cell>
        </row>
        <row r="114">
          <cell r="Q114" t="str">
            <v>Precursor811</v>
          </cell>
          <cell r="AD114">
            <v>13807.843067499998</v>
          </cell>
          <cell r="AE114">
            <v>13836.431369999998</v>
          </cell>
          <cell r="AF114">
            <v>13865.305555524998</v>
          </cell>
          <cell r="AG114">
            <v>14693.236120981248</v>
          </cell>
          <cell r="AH114">
            <v>14730.67835401606</v>
          </cell>
          <cell r="AI114">
            <v>14768.49500938122</v>
          </cell>
          <cell r="AJ114">
            <v>14806.689831300033</v>
          </cell>
          <cell r="AK114">
            <v>14845.266601438034</v>
          </cell>
          <cell r="AL114">
            <v>14884.229139277415</v>
          </cell>
          <cell r="AM114">
            <v>14923.581302495189</v>
          </cell>
          <cell r="AN114">
            <v>14963.326987345139</v>
          </cell>
          <cell r="AO114">
            <v>15003.47012904359</v>
          </cell>
          <cell r="AP114">
            <v>15044.014702159027</v>
          </cell>
          <cell r="AQ114">
            <v>15084.964721005616</v>
          </cell>
          <cell r="AR114">
            <v>15126.324240040674</v>
          </cell>
          <cell r="AS114">
            <v>15168.097354266079</v>
          </cell>
          <cell r="AT114">
            <v>15210.288199633742</v>
          </cell>
        </row>
        <row r="115">
          <cell r="Q115" t="str">
            <v>NCA_BASF_PCAM</v>
          </cell>
          <cell r="S115" t="str">
            <v>mn €</v>
          </cell>
          <cell r="T115">
            <v>0</v>
          </cell>
          <cell r="U115">
            <v>0</v>
          </cell>
          <cell r="V115">
            <v>0</v>
          </cell>
          <cell r="W115">
            <v>0</v>
          </cell>
          <cell r="X115">
            <v>0</v>
          </cell>
          <cell r="Y115">
            <v>0</v>
          </cell>
          <cell r="Z115">
            <v>0</v>
          </cell>
          <cell r="AA115">
            <v>0</v>
          </cell>
          <cell r="AB115">
            <v>0</v>
          </cell>
          <cell r="AC115">
            <v>0</v>
          </cell>
          <cell r="AD115">
            <v>0</v>
          </cell>
          <cell r="AE115">
            <v>0</v>
          </cell>
          <cell r="AF115">
            <v>0</v>
          </cell>
          <cell r="AG115">
            <v>0</v>
          </cell>
          <cell r="AH115">
            <v>0</v>
          </cell>
          <cell r="AI115">
            <v>0</v>
          </cell>
          <cell r="AJ115">
            <v>0</v>
          </cell>
          <cell r="AK115">
            <v>0</v>
          </cell>
          <cell r="AL115">
            <v>0</v>
          </cell>
          <cell r="AM115">
            <v>0</v>
          </cell>
          <cell r="AN115">
            <v>0</v>
          </cell>
          <cell r="AO115">
            <v>0</v>
          </cell>
          <cell r="AP115">
            <v>0</v>
          </cell>
          <cell r="AQ115">
            <v>0</v>
          </cell>
          <cell r="AR115">
            <v>0</v>
          </cell>
          <cell r="AS115">
            <v>0</v>
          </cell>
          <cell r="AT115">
            <v>0</v>
          </cell>
          <cell r="AU115">
            <v>0</v>
          </cell>
          <cell r="AV115">
            <v>0</v>
          </cell>
          <cell r="AW115">
            <v>0</v>
          </cell>
          <cell r="AX115">
            <v>0</v>
          </cell>
          <cell r="AY115">
            <v>0</v>
          </cell>
          <cell r="AZ115">
            <v>0</v>
          </cell>
          <cell r="BA115">
            <v>0</v>
          </cell>
          <cell r="BB115">
            <v>0</v>
          </cell>
          <cell r="BC115">
            <v>0</v>
          </cell>
          <cell r="BD115">
            <v>0</v>
          </cell>
          <cell r="BE115">
            <v>0</v>
          </cell>
          <cell r="BF115">
            <v>0</v>
          </cell>
          <cell r="BG115">
            <v>0</v>
          </cell>
          <cell r="BH115">
            <v>0</v>
          </cell>
          <cell r="BI115">
            <v>0</v>
          </cell>
          <cell r="BJ115">
            <v>0</v>
          </cell>
          <cell r="BK115">
            <v>0</v>
          </cell>
          <cell r="BL115">
            <v>0</v>
          </cell>
          <cell r="BM115">
            <v>0</v>
          </cell>
          <cell r="BN115">
            <v>0</v>
          </cell>
          <cell r="BO115">
            <v>0</v>
          </cell>
          <cell r="BP115">
            <v>0</v>
          </cell>
          <cell r="BQ115">
            <v>0</v>
          </cell>
          <cell r="BR115">
            <v>0</v>
          </cell>
          <cell r="BS115">
            <v>0</v>
          </cell>
          <cell r="BT115">
            <v>0</v>
          </cell>
          <cell r="BU115">
            <v>0</v>
          </cell>
          <cell r="BV115">
            <v>0</v>
          </cell>
          <cell r="BW115">
            <v>0</v>
          </cell>
          <cell r="BX115">
            <v>0</v>
          </cell>
          <cell r="BY115">
            <v>0</v>
          </cell>
          <cell r="BZ115">
            <v>0</v>
          </cell>
          <cell r="CA115">
            <v>0</v>
          </cell>
        </row>
        <row r="116">
          <cell r="Q116" t="str">
            <v>Cost per unit</v>
          </cell>
          <cell r="S116" t="str">
            <v>€ / t</v>
          </cell>
          <cell r="AD116">
            <v>22516.055521238653</v>
          </cell>
          <cell r="AE116">
            <v>21796.741412109204</v>
          </cell>
          <cell r="AF116">
            <v>21077.748091604757</v>
          </cell>
          <cell r="AG116">
            <v>21532.670600558282</v>
          </cell>
          <cell r="AH116">
            <v>21197.141092876609</v>
          </cell>
          <cell r="AI116">
            <v>20862.023049627252</v>
          </cell>
          <cell r="AJ116">
            <v>20527.320955875548</v>
          </cell>
          <cell r="AK116">
            <v>20567.863194760641</v>
          </cell>
          <cell r="AL116">
            <v>20608.830510722059</v>
          </cell>
          <cell r="AM116">
            <v>20650.227547624308</v>
          </cell>
          <cell r="AN116">
            <v>20692.059003632425</v>
          </cell>
          <cell r="AO116">
            <v>20734.329631912202</v>
          </cell>
          <cell r="AP116">
            <v>20777.044241340594</v>
          </cell>
          <cell r="AQ116">
            <v>20820.207697226397</v>
          </cell>
          <cell r="AR116">
            <v>20863.824922041455</v>
          </cell>
          <cell r="AS116">
            <v>20907.90089616246</v>
          </cell>
          <cell r="AT116">
            <v>20952.440658623633</v>
          </cell>
        </row>
        <row r="117">
          <cell r="Q117" t="str">
            <v>otherRawsNCA</v>
          </cell>
          <cell r="S117" t="str">
            <v>LiOH &amp; Other RM</v>
          </cell>
          <cell r="AD117">
            <v>8708.2124537386553</v>
          </cell>
          <cell r="AE117">
            <v>7960.3100421092067</v>
          </cell>
          <cell r="AF117">
            <v>7212.4425360797586</v>
          </cell>
          <cell r="AG117">
            <v>6839.434479577033</v>
          </cell>
          <cell r="AH117">
            <v>6466.4627388605504</v>
          </cell>
          <cell r="AI117">
            <v>6093.5280402460312</v>
          </cell>
          <cell r="AJ117">
            <v>5720.6311245755169</v>
          </cell>
          <cell r="AK117">
            <v>5722.5965933226089</v>
          </cell>
          <cell r="AL117">
            <v>5724.6013714446444</v>
          </cell>
          <cell r="AM117">
            <v>5726.64624512912</v>
          </cell>
          <cell r="AN117">
            <v>5728.7320162872848</v>
          </cell>
          <cell r="AO117">
            <v>5730.8595028686132</v>
          </cell>
          <cell r="AP117">
            <v>5733.029539181568</v>
          </cell>
          <cell r="AQ117">
            <v>5735.242976220783</v>
          </cell>
          <cell r="AR117">
            <v>5737.5006820007811</v>
          </cell>
          <cell r="AS117">
            <v>5739.80354189638</v>
          </cell>
          <cell r="AT117">
            <v>5742.1524589898909</v>
          </cell>
        </row>
        <row r="118">
          <cell r="Q118" t="str">
            <v>PrecursorNCA</v>
          </cell>
          <cell r="AD118">
            <v>13807.843067499998</v>
          </cell>
          <cell r="AE118">
            <v>13836.431369999998</v>
          </cell>
          <cell r="AF118">
            <v>13865.305555524998</v>
          </cell>
          <cell r="AG118">
            <v>14693.236120981248</v>
          </cell>
          <cell r="AH118">
            <v>14730.67835401606</v>
          </cell>
          <cell r="AI118">
            <v>14768.49500938122</v>
          </cell>
          <cell r="AJ118">
            <v>14806.689831300033</v>
          </cell>
          <cell r="AK118">
            <v>14845.266601438034</v>
          </cell>
          <cell r="AL118">
            <v>14884.229139277415</v>
          </cell>
          <cell r="AM118">
            <v>14923.581302495189</v>
          </cell>
          <cell r="AN118">
            <v>14963.326987345139</v>
          </cell>
          <cell r="AO118">
            <v>15003.47012904359</v>
          </cell>
          <cell r="AP118">
            <v>15044.014702159027</v>
          </cell>
          <cell r="AQ118">
            <v>15084.964721005616</v>
          </cell>
          <cell r="AR118">
            <v>15126.324240040674</v>
          </cell>
          <cell r="AS118">
            <v>15168.097354266079</v>
          </cell>
          <cell r="AT118">
            <v>15210.288199633742</v>
          </cell>
        </row>
        <row r="119">
          <cell r="Q119" t="str">
            <v>Variable manufacturing costs</v>
          </cell>
          <cell r="S119" t="str">
            <v>mn €</v>
          </cell>
          <cell r="T119">
            <v>0</v>
          </cell>
          <cell r="U119">
            <v>0</v>
          </cell>
          <cell r="V119">
            <v>0</v>
          </cell>
          <cell r="W119">
            <v>0</v>
          </cell>
          <cell r="X119">
            <v>0</v>
          </cell>
          <cell r="Y119">
            <v>0</v>
          </cell>
          <cell r="Z119">
            <v>0</v>
          </cell>
          <cell r="AA119">
            <v>0</v>
          </cell>
          <cell r="AB119">
            <v>0</v>
          </cell>
          <cell r="AC119">
            <v>0</v>
          </cell>
          <cell r="AD119">
            <v>0</v>
          </cell>
          <cell r="AE119">
            <v>0</v>
          </cell>
          <cell r="AF119">
            <v>1.7697114029177448</v>
          </cell>
          <cell r="AG119">
            <v>4.6109284559035411</v>
          </cell>
          <cell r="AH119">
            <v>9.6140388058663842</v>
          </cell>
          <cell r="AI119">
            <v>11.745676273187454</v>
          </cell>
          <cell r="AJ119">
            <v>12.812330566925514</v>
          </cell>
          <cell r="AK119">
            <v>13.925648470638254</v>
          </cell>
          <cell r="AL119">
            <v>14.176642574600947</v>
          </cell>
          <cell r="AM119">
            <v>14.480680534811494</v>
          </cell>
          <cell r="AN119">
            <v>15.037003418043422</v>
          </cell>
          <cell r="AO119">
            <v>15.357128361697139</v>
          </cell>
          <cell r="AP119">
            <v>15.679844799144439</v>
          </cell>
          <cell r="AQ119">
            <v>16.003319906037657</v>
          </cell>
          <cell r="AR119">
            <v>16.32755130057128</v>
          </cell>
          <cell r="AS119">
            <v>16.654456317916509</v>
          </cell>
          <cell r="AT119">
            <v>16.767299409891628</v>
          </cell>
          <cell r="AU119">
            <v>0</v>
          </cell>
          <cell r="AV119">
            <v>0</v>
          </cell>
          <cell r="AW119">
            <v>0</v>
          </cell>
          <cell r="AX119">
            <v>0</v>
          </cell>
          <cell r="AY119">
            <v>0</v>
          </cell>
          <cell r="AZ119">
            <v>0</v>
          </cell>
          <cell r="BA119">
            <v>0</v>
          </cell>
          <cell r="BB119">
            <v>0</v>
          </cell>
          <cell r="BC119">
            <v>0</v>
          </cell>
          <cell r="BD119">
            <v>0</v>
          </cell>
          <cell r="BE119">
            <v>0</v>
          </cell>
          <cell r="BF119">
            <v>0</v>
          </cell>
          <cell r="BG119">
            <v>0</v>
          </cell>
          <cell r="BH119">
            <v>0</v>
          </cell>
          <cell r="BI119">
            <v>0</v>
          </cell>
          <cell r="BJ119">
            <v>0</v>
          </cell>
          <cell r="BK119">
            <v>0</v>
          </cell>
          <cell r="BL119">
            <v>0</v>
          </cell>
          <cell r="BM119">
            <v>0</v>
          </cell>
          <cell r="BN119">
            <v>0</v>
          </cell>
          <cell r="BO119">
            <v>0</v>
          </cell>
          <cell r="BP119">
            <v>0</v>
          </cell>
          <cell r="BQ119">
            <v>0</v>
          </cell>
          <cell r="BR119">
            <v>0</v>
          </cell>
          <cell r="BS119">
            <v>0</v>
          </cell>
          <cell r="BT119">
            <v>0</v>
          </cell>
          <cell r="BU119">
            <v>0</v>
          </cell>
          <cell r="BV119">
            <v>0</v>
          </cell>
          <cell r="BW119">
            <v>0</v>
          </cell>
          <cell r="BX119">
            <v>0</v>
          </cell>
          <cell r="BY119">
            <v>0</v>
          </cell>
          <cell r="BZ119">
            <v>0</v>
          </cell>
          <cell r="CA119">
            <v>0</v>
          </cell>
        </row>
        <row r="120">
          <cell r="Q120" t="str">
            <v>NCA_Customer_PCAM</v>
          </cell>
          <cell r="S120" t="str">
            <v>mn €</v>
          </cell>
          <cell r="T120">
            <v>0</v>
          </cell>
          <cell r="U120">
            <v>0</v>
          </cell>
          <cell r="V120">
            <v>0</v>
          </cell>
          <cell r="W120">
            <v>0</v>
          </cell>
          <cell r="X120">
            <v>0</v>
          </cell>
          <cell r="Y120">
            <v>0</v>
          </cell>
          <cell r="Z120">
            <v>0</v>
          </cell>
          <cell r="AA120">
            <v>0</v>
          </cell>
          <cell r="AB120">
            <v>0</v>
          </cell>
          <cell r="AC120">
            <v>0</v>
          </cell>
          <cell r="AD120">
            <v>0</v>
          </cell>
          <cell r="AE120">
            <v>0</v>
          </cell>
          <cell r="AF120">
            <v>1.7697114029177448</v>
          </cell>
          <cell r="AG120">
            <v>4.6109284559035411</v>
          </cell>
          <cell r="AH120">
            <v>9.6140388058663842</v>
          </cell>
          <cell r="AI120">
            <v>11.745676273187454</v>
          </cell>
          <cell r="AJ120">
            <v>12.812330566925514</v>
          </cell>
          <cell r="AK120">
            <v>13.925648470638254</v>
          </cell>
          <cell r="AL120">
            <v>14.176642574600947</v>
          </cell>
          <cell r="AM120">
            <v>14.480680534811494</v>
          </cell>
          <cell r="AN120">
            <v>15.037003418043422</v>
          </cell>
          <cell r="AO120">
            <v>15.357128361697139</v>
          </cell>
          <cell r="AP120">
            <v>15.679844799144439</v>
          </cell>
          <cell r="AQ120">
            <v>16.003319906037657</v>
          </cell>
          <cell r="AR120">
            <v>16.32755130057128</v>
          </cell>
          <cell r="AS120">
            <v>16.654456317916509</v>
          </cell>
          <cell r="AT120">
            <v>16.767299409891628</v>
          </cell>
          <cell r="AU120">
            <v>0</v>
          </cell>
          <cell r="AV120">
            <v>0</v>
          </cell>
          <cell r="AW120">
            <v>0</v>
          </cell>
          <cell r="AX120">
            <v>0</v>
          </cell>
          <cell r="AY120">
            <v>0</v>
          </cell>
          <cell r="AZ120">
            <v>0</v>
          </cell>
          <cell r="BA120">
            <v>0</v>
          </cell>
          <cell r="BB120">
            <v>0</v>
          </cell>
          <cell r="BC120">
            <v>0</v>
          </cell>
          <cell r="BD120">
            <v>0</v>
          </cell>
          <cell r="BE120">
            <v>0</v>
          </cell>
          <cell r="BF120">
            <v>0</v>
          </cell>
          <cell r="BG120">
            <v>0</v>
          </cell>
          <cell r="BH120">
            <v>0</v>
          </cell>
          <cell r="BI120">
            <v>0</v>
          </cell>
          <cell r="BJ120">
            <v>0</v>
          </cell>
          <cell r="BK120">
            <v>0</v>
          </cell>
          <cell r="BL120">
            <v>0</v>
          </cell>
          <cell r="BM120">
            <v>0</v>
          </cell>
          <cell r="BN120">
            <v>0</v>
          </cell>
          <cell r="BO120">
            <v>0</v>
          </cell>
          <cell r="BP120">
            <v>0</v>
          </cell>
          <cell r="BQ120">
            <v>0</v>
          </cell>
          <cell r="BR120">
            <v>0</v>
          </cell>
          <cell r="BS120">
            <v>0</v>
          </cell>
          <cell r="BT120">
            <v>0</v>
          </cell>
          <cell r="BU120">
            <v>0</v>
          </cell>
          <cell r="BV120">
            <v>0</v>
          </cell>
          <cell r="BW120">
            <v>0</v>
          </cell>
          <cell r="BX120">
            <v>0</v>
          </cell>
          <cell r="BY120">
            <v>0</v>
          </cell>
          <cell r="BZ120">
            <v>0</v>
          </cell>
          <cell r="CA120">
            <v>0</v>
          </cell>
        </row>
        <row r="121">
          <cell r="Q121" t="str">
            <v>Cost per unit</v>
          </cell>
          <cell r="S121" t="str">
            <v>€ / t</v>
          </cell>
          <cell r="AC121">
            <v>0</v>
          </cell>
          <cell r="AD121">
            <v>383.93301046033343</v>
          </cell>
          <cell r="AE121">
            <v>446.75696227406229</v>
          </cell>
          <cell r="AF121">
            <v>465.71352708361707</v>
          </cell>
          <cell r="AG121">
            <v>491.20362798588911</v>
          </cell>
          <cell r="AH121">
            <v>533.07672890858805</v>
          </cell>
          <cell r="AI121">
            <v>585.81926549563366</v>
          </cell>
          <cell r="AJ121">
            <v>639.01898089404062</v>
          </cell>
          <cell r="AK121">
            <v>694.54605838594784</v>
          </cell>
          <cell r="AL121">
            <v>707.06446756114451</v>
          </cell>
          <cell r="AM121">
            <v>722.22845560157077</v>
          </cell>
          <cell r="AN121">
            <v>749.97523282012082</v>
          </cell>
          <cell r="AO121">
            <v>765.94156417442093</v>
          </cell>
          <cell r="AP121">
            <v>782.03714708949826</v>
          </cell>
          <cell r="AQ121">
            <v>798.17056887968374</v>
          </cell>
          <cell r="AR121">
            <v>814.34171075168479</v>
          </cell>
          <cell r="AS121">
            <v>830.64620039483839</v>
          </cell>
          <cell r="AT121">
            <v>836.27428478262482</v>
          </cell>
        </row>
        <row r="122">
          <cell r="Q122" t="str">
            <v>NCA_BASF_PCAM</v>
          </cell>
          <cell r="S122" t="str">
            <v>mn €</v>
          </cell>
          <cell r="T122">
            <v>0</v>
          </cell>
          <cell r="U122">
            <v>0</v>
          </cell>
          <cell r="V122">
            <v>0</v>
          </cell>
          <cell r="W122">
            <v>0</v>
          </cell>
          <cell r="X122">
            <v>0</v>
          </cell>
          <cell r="Y122">
            <v>0</v>
          </cell>
          <cell r="Z122">
            <v>0</v>
          </cell>
          <cell r="AA122">
            <v>0</v>
          </cell>
          <cell r="AB122">
            <v>0</v>
          </cell>
          <cell r="AC122">
            <v>0</v>
          </cell>
          <cell r="AD122">
            <v>0</v>
          </cell>
          <cell r="AE122">
            <v>0</v>
          </cell>
          <cell r="AF122">
            <v>0</v>
          </cell>
          <cell r="AG122">
            <v>0</v>
          </cell>
          <cell r="AH122">
            <v>0</v>
          </cell>
          <cell r="AI122">
            <v>0</v>
          </cell>
          <cell r="AJ122">
            <v>0</v>
          </cell>
          <cell r="AK122">
            <v>0</v>
          </cell>
          <cell r="AL122">
            <v>0</v>
          </cell>
          <cell r="AM122">
            <v>0</v>
          </cell>
          <cell r="AN122">
            <v>0</v>
          </cell>
          <cell r="AO122">
            <v>0</v>
          </cell>
          <cell r="AP122">
            <v>0</v>
          </cell>
          <cell r="AQ122">
            <v>0</v>
          </cell>
          <cell r="AR122">
            <v>0</v>
          </cell>
          <cell r="AS122">
            <v>0</v>
          </cell>
          <cell r="AT122">
            <v>0</v>
          </cell>
          <cell r="AU122">
            <v>0</v>
          </cell>
          <cell r="AV122">
            <v>0</v>
          </cell>
          <cell r="AW122">
            <v>0</v>
          </cell>
          <cell r="AX122">
            <v>0</v>
          </cell>
          <cell r="AY122">
            <v>0</v>
          </cell>
          <cell r="AZ122">
            <v>0</v>
          </cell>
          <cell r="BA122">
            <v>0</v>
          </cell>
          <cell r="BB122">
            <v>0</v>
          </cell>
          <cell r="BC122">
            <v>0</v>
          </cell>
          <cell r="BD122">
            <v>0</v>
          </cell>
          <cell r="BE122">
            <v>0</v>
          </cell>
          <cell r="BF122">
            <v>0</v>
          </cell>
          <cell r="BG122">
            <v>0</v>
          </cell>
          <cell r="BH122">
            <v>0</v>
          </cell>
          <cell r="BI122">
            <v>0</v>
          </cell>
          <cell r="BJ122">
            <v>0</v>
          </cell>
          <cell r="BK122">
            <v>0</v>
          </cell>
          <cell r="BL122">
            <v>0</v>
          </cell>
          <cell r="BM122">
            <v>0</v>
          </cell>
          <cell r="BN122">
            <v>0</v>
          </cell>
          <cell r="BO122">
            <v>0</v>
          </cell>
          <cell r="BP122">
            <v>0</v>
          </cell>
          <cell r="BQ122">
            <v>0</v>
          </cell>
          <cell r="BR122">
            <v>0</v>
          </cell>
          <cell r="BS122">
            <v>0</v>
          </cell>
          <cell r="BT122">
            <v>0</v>
          </cell>
          <cell r="BU122">
            <v>0</v>
          </cell>
          <cell r="BV122">
            <v>0</v>
          </cell>
          <cell r="BW122">
            <v>0</v>
          </cell>
          <cell r="BX122">
            <v>0</v>
          </cell>
          <cell r="BY122">
            <v>0</v>
          </cell>
          <cell r="BZ122">
            <v>0</v>
          </cell>
          <cell r="CA122">
            <v>0</v>
          </cell>
        </row>
        <row r="123">
          <cell r="Q123" t="str">
            <v>Cost per unit</v>
          </cell>
          <cell r="S123" t="str">
            <v>€ / t</v>
          </cell>
          <cell r="AD123">
            <v>383.93301046033343</v>
          </cell>
          <cell r="AE123">
            <v>446.75696227406229</v>
          </cell>
          <cell r="AF123">
            <v>465.71352708361707</v>
          </cell>
          <cell r="AG123">
            <v>491.20362798588911</v>
          </cell>
          <cell r="AH123">
            <v>533.07672890858805</v>
          </cell>
          <cell r="AI123">
            <v>585.81926549563366</v>
          </cell>
          <cell r="AJ123">
            <v>639.01898089404062</v>
          </cell>
          <cell r="AK123">
            <v>694.54605838594784</v>
          </cell>
          <cell r="AL123">
            <v>707.06446756114451</v>
          </cell>
          <cell r="AM123">
            <v>722.22845560157077</v>
          </cell>
          <cell r="AN123">
            <v>749.97523282012082</v>
          </cell>
          <cell r="AO123">
            <v>765.94156417442093</v>
          </cell>
          <cell r="AP123">
            <v>782.03714708949826</v>
          </cell>
          <cell r="AQ123">
            <v>798.17056887968374</v>
          </cell>
          <cell r="AR123">
            <v>814.34171075168479</v>
          </cell>
          <cell r="AS123">
            <v>830.64620039483839</v>
          </cell>
          <cell r="AT123">
            <v>836.27428478262482</v>
          </cell>
        </row>
        <row r="124">
          <cell r="Q124" t="str">
            <v>Other CM1 effects</v>
          </cell>
          <cell r="S124" t="str">
            <v>mn €</v>
          </cell>
          <cell r="AC124">
            <v>0</v>
          </cell>
          <cell r="AD124">
            <v>0</v>
          </cell>
          <cell r="AE124">
            <v>-5.5825495935958172</v>
          </cell>
          <cell r="AF124">
            <v>0</v>
          </cell>
          <cell r="AG124">
            <v>0</v>
          </cell>
          <cell r="AH124">
            <v>0</v>
          </cell>
          <cell r="AI124">
            <v>0</v>
          </cell>
          <cell r="AJ124">
            <v>0</v>
          </cell>
          <cell r="AK124">
            <v>0</v>
          </cell>
          <cell r="AL124">
            <v>0</v>
          </cell>
          <cell r="AM124">
            <v>0</v>
          </cell>
          <cell r="AN124">
            <v>0</v>
          </cell>
          <cell r="AO124">
            <v>0</v>
          </cell>
          <cell r="AP124">
            <v>0</v>
          </cell>
          <cell r="AQ124">
            <v>0</v>
          </cell>
          <cell r="AR124">
            <v>0</v>
          </cell>
          <cell r="AS124">
            <v>0</v>
          </cell>
          <cell r="AT124">
            <v>0</v>
          </cell>
        </row>
        <row r="125">
          <cell r="Q125" t="str">
            <v xml:space="preserve">   Start-Up</v>
          </cell>
          <cell r="S125" t="str">
            <v>1kt PCAM &amp; other RM Scrap</v>
          </cell>
          <cell r="AE125">
            <v>5.5825495935958172</v>
          </cell>
        </row>
        <row r="126">
          <cell r="Q126" t="str">
            <v>Contribution Margin 1</v>
          </cell>
          <cell r="S126" t="str">
            <v>mn €</v>
          </cell>
          <cell r="T126">
            <v>0</v>
          </cell>
          <cell r="U126">
            <v>0</v>
          </cell>
          <cell r="V126">
            <v>0</v>
          </cell>
          <cell r="W126">
            <v>0</v>
          </cell>
          <cell r="X126">
            <v>0</v>
          </cell>
          <cell r="Y126">
            <v>0</v>
          </cell>
          <cell r="Z126">
            <v>0</v>
          </cell>
          <cell r="AA126">
            <v>0</v>
          </cell>
          <cell r="AB126">
            <v>0</v>
          </cell>
          <cell r="AC126">
            <v>0</v>
          </cell>
          <cell r="AD126">
            <v>0</v>
          </cell>
          <cell r="AE126">
            <v>-5.5825495935958172</v>
          </cell>
          <cell r="AF126">
            <v>12.929631254865811</v>
          </cell>
          <cell r="AG126">
            <v>38.257005940112123</v>
          </cell>
          <cell r="AH126">
            <v>73.520405550368139</v>
          </cell>
          <cell r="AI126">
            <v>81.544608339000092</v>
          </cell>
          <cell r="AJ126">
            <v>81.353134399921316</v>
          </cell>
          <cell r="AK126">
            <v>81.122773465505816</v>
          </cell>
          <cell r="AL126">
            <v>81.762571207846463</v>
          </cell>
          <cell r="AM126">
            <v>82.357218425861902</v>
          </cell>
          <cell r="AN126">
            <v>82.707532694366591</v>
          </cell>
          <cell r="AO126">
            <v>83.302055698130118</v>
          </cell>
          <cell r="AP126">
            <v>83.902057000220623</v>
          </cell>
          <cell r="AQ126">
            <v>84.509428589159938</v>
          </cell>
          <cell r="AR126">
            <v>85.124232171894448</v>
          </cell>
          <cell r="AS126">
            <v>85.744609892356948</v>
          </cell>
          <cell r="AT126">
            <v>86.587356924550022</v>
          </cell>
          <cell r="AU126">
            <v>0</v>
          </cell>
          <cell r="AV126">
            <v>0</v>
          </cell>
          <cell r="AW126">
            <v>0</v>
          </cell>
          <cell r="AX126">
            <v>0</v>
          </cell>
          <cell r="AY126">
            <v>0</v>
          </cell>
          <cell r="AZ126">
            <v>0</v>
          </cell>
          <cell r="BA126">
            <v>0</v>
          </cell>
          <cell r="BB126">
            <v>0</v>
          </cell>
          <cell r="BC126">
            <v>0</v>
          </cell>
          <cell r="BD126">
            <v>0</v>
          </cell>
          <cell r="BE126">
            <v>0</v>
          </cell>
          <cell r="BF126">
            <v>0</v>
          </cell>
          <cell r="BG126">
            <v>0</v>
          </cell>
          <cell r="BH126">
            <v>0</v>
          </cell>
          <cell r="BI126">
            <v>0</v>
          </cell>
          <cell r="BJ126">
            <v>0</v>
          </cell>
          <cell r="BK126">
            <v>0</v>
          </cell>
          <cell r="BL126">
            <v>0</v>
          </cell>
          <cell r="BM126">
            <v>0</v>
          </cell>
          <cell r="BN126">
            <v>0</v>
          </cell>
          <cell r="BO126">
            <v>0</v>
          </cell>
          <cell r="BP126">
            <v>0</v>
          </cell>
          <cell r="BQ126">
            <v>0</v>
          </cell>
          <cell r="BR126">
            <v>0</v>
          </cell>
          <cell r="BS126">
            <v>0</v>
          </cell>
          <cell r="BT126">
            <v>0</v>
          </cell>
          <cell r="BU126">
            <v>0</v>
          </cell>
          <cell r="BV126">
            <v>0</v>
          </cell>
          <cell r="BW126">
            <v>0</v>
          </cell>
          <cell r="BX126">
            <v>0</v>
          </cell>
          <cell r="BY126">
            <v>0</v>
          </cell>
          <cell r="BZ126">
            <v>0</v>
          </cell>
          <cell r="CA126">
            <v>0</v>
          </cell>
        </row>
        <row r="127">
          <cell r="Q127" t="str">
            <v>CM1 (relative to Net Sales)</v>
          </cell>
          <cell r="S127" t="str">
            <v>%</v>
          </cell>
          <cell r="T127">
            <v>0</v>
          </cell>
          <cell r="U127">
            <v>0</v>
          </cell>
          <cell r="V127">
            <v>0</v>
          </cell>
          <cell r="W127">
            <v>0</v>
          </cell>
          <cell r="X127">
            <v>0</v>
          </cell>
          <cell r="Y127">
            <v>0</v>
          </cell>
          <cell r="Z127">
            <v>0</v>
          </cell>
          <cell r="AA127">
            <v>0</v>
          </cell>
          <cell r="AB127">
            <v>0</v>
          </cell>
          <cell r="AC127">
            <v>0</v>
          </cell>
          <cell r="AD127">
            <v>0</v>
          </cell>
          <cell r="AE127">
            <v>0</v>
          </cell>
          <cell r="AF127">
            <v>0.13564361503365205</v>
          </cell>
          <cell r="AG127">
            <v>0.15531424904894017</v>
          </cell>
          <cell r="AH127">
            <v>0.157087745802617</v>
          </cell>
          <cell r="AI127">
            <v>0.15848736369248462</v>
          </cell>
          <cell r="AJ127">
            <v>0.1599106056832984</v>
          </cell>
          <cell r="AK127">
            <v>0.15890933393722093</v>
          </cell>
          <cell r="AL127">
            <v>0.1596081443556365</v>
          </cell>
          <cell r="AM127">
            <v>0.16020877184847718</v>
          </cell>
          <cell r="AN127">
            <v>0.16032601292497314</v>
          </cell>
          <cell r="AO127">
            <v>0.16090854824384446</v>
          </cell>
          <cell r="AP127">
            <v>0.16149185106948233</v>
          </cell>
          <cell r="AQ127">
            <v>0.16207942375061393</v>
          </cell>
          <cell r="AR127">
            <v>0.16267121904859844</v>
          </cell>
          <cell r="AS127">
            <v>0.16326353311935399</v>
          </cell>
          <cell r="AT127">
            <v>0.16426752713137191</v>
          </cell>
          <cell r="AU127">
            <v>0</v>
          </cell>
          <cell r="AV127">
            <v>0</v>
          </cell>
          <cell r="AW127">
            <v>0</v>
          </cell>
          <cell r="AX127">
            <v>0</v>
          </cell>
          <cell r="AY127">
            <v>0</v>
          </cell>
          <cell r="AZ127">
            <v>0</v>
          </cell>
          <cell r="BA127">
            <v>0</v>
          </cell>
          <cell r="BB127">
            <v>0</v>
          </cell>
          <cell r="BC127">
            <v>0</v>
          </cell>
          <cell r="BD127">
            <v>0</v>
          </cell>
          <cell r="BE127">
            <v>0</v>
          </cell>
          <cell r="BF127">
            <v>0</v>
          </cell>
          <cell r="BG127">
            <v>0</v>
          </cell>
          <cell r="BH127">
            <v>0</v>
          </cell>
          <cell r="BI127">
            <v>0</v>
          </cell>
          <cell r="BJ127">
            <v>0</v>
          </cell>
          <cell r="BK127">
            <v>0</v>
          </cell>
          <cell r="BL127">
            <v>0</v>
          </cell>
          <cell r="BM127">
            <v>0</v>
          </cell>
          <cell r="BN127">
            <v>0</v>
          </cell>
          <cell r="BO127">
            <v>0</v>
          </cell>
          <cell r="BP127">
            <v>0</v>
          </cell>
          <cell r="BQ127">
            <v>0</v>
          </cell>
          <cell r="BR127">
            <v>0</v>
          </cell>
          <cell r="BS127">
            <v>0</v>
          </cell>
          <cell r="BT127">
            <v>0</v>
          </cell>
          <cell r="BU127">
            <v>0</v>
          </cell>
          <cell r="BV127">
            <v>0</v>
          </cell>
          <cell r="BW127">
            <v>0</v>
          </cell>
          <cell r="BX127">
            <v>0</v>
          </cell>
          <cell r="BY127">
            <v>0</v>
          </cell>
          <cell r="BZ127">
            <v>0</v>
          </cell>
          <cell r="CA127">
            <v>0</v>
          </cell>
        </row>
        <row r="128">
          <cell r="Q128" t="str">
            <v>CM1 (per Unit of Volume of Products)</v>
          </cell>
          <cell r="S128" t="str">
            <v>€ / t</v>
          </cell>
          <cell r="T128">
            <v>0</v>
          </cell>
          <cell r="U128">
            <v>0</v>
          </cell>
          <cell r="V128">
            <v>0</v>
          </cell>
          <cell r="W128">
            <v>0</v>
          </cell>
          <cell r="X128">
            <v>0</v>
          </cell>
          <cell r="Y128">
            <v>0</v>
          </cell>
          <cell r="Z128">
            <v>0</v>
          </cell>
          <cell r="AA128">
            <v>0</v>
          </cell>
          <cell r="AB128">
            <v>0</v>
          </cell>
          <cell r="AC128">
            <v>0</v>
          </cell>
          <cell r="AD128">
            <v>0</v>
          </cell>
          <cell r="AE128">
            <v>0</v>
          </cell>
          <cell r="AF128">
            <v>3402.5345407541608</v>
          </cell>
          <cell r="AG128">
            <v>4075.5306210836393</v>
          </cell>
          <cell r="AH128">
            <v>4076.5403687478865</v>
          </cell>
          <cell r="AI128">
            <v>4067.0627600498797</v>
          </cell>
          <cell r="AJ128">
            <v>4057.5129376519362</v>
          </cell>
          <cell r="AK128">
            <v>4046.0236142396916</v>
          </cell>
          <cell r="AL128">
            <v>4077.9337260771304</v>
          </cell>
          <cell r="AM128">
            <v>4107.5919414394966</v>
          </cell>
          <cell r="AN128">
            <v>4125.0639747813766</v>
          </cell>
          <cell r="AO128">
            <v>4154.7159949192073</v>
          </cell>
          <cell r="AP128">
            <v>4184.6412468937961</v>
          </cell>
          <cell r="AQ128">
            <v>4214.9340942224408</v>
          </cell>
          <cell r="AR128">
            <v>4245.5976145583263</v>
          </cell>
          <cell r="AS128">
            <v>4276.5391467509698</v>
          </cell>
          <cell r="AT128">
            <v>4318.5714176832926</v>
          </cell>
          <cell r="AU128">
            <v>0</v>
          </cell>
          <cell r="AV128">
            <v>0</v>
          </cell>
          <cell r="AW128">
            <v>0</v>
          </cell>
          <cell r="AX128">
            <v>0</v>
          </cell>
          <cell r="AY128">
            <v>0</v>
          </cell>
          <cell r="AZ128">
            <v>0</v>
          </cell>
          <cell r="BA128">
            <v>0</v>
          </cell>
          <cell r="BB128">
            <v>0</v>
          </cell>
          <cell r="BC128">
            <v>0</v>
          </cell>
          <cell r="BD128">
            <v>0</v>
          </cell>
          <cell r="BE128">
            <v>0</v>
          </cell>
          <cell r="BF128">
            <v>0</v>
          </cell>
          <cell r="BG128">
            <v>0</v>
          </cell>
          <cell r="BH128">
            <v>0</v>
          </cell>
          <cell r="BI128">
            <v>0</v>
          </cell>
          <cell r="BJ128">
            <v>0</v>
          </cell>
          <cell r="BK128">
            <v>0</v>
          </cell>
          <cell r="BL128">
            <v>0</v>
          </cell>
          <cell r="BM128">
            <v>0</v>
          </cell>
          <cell r="BN128">
            <v>0</v>
          </cell>
          <cell r="BO128">
            <v>0</v>
          </cell>
          <cell r="BP128">
            <v>0</v>
          </cell>
          <cell r="BQ128">
            <v>0</v>
          </cell>
          <cell r="BR128">
            <v>0</v>
          </cell>
          <cell r="BS128">
            <v>0</v>
          </cell>
          <cell r="BT128">
            <v>0</v>
          </cell>
          <cell r="BU128">
            <v>0</v>
          </cell>
          <cell r="BV128">
            <v>0</v>
          </cell>
          <cell r="BW128">
            <v>0</v>
          </cell>
          <cell r="BX128">
            <v>0</v>
          </cell>
          <cell r="BY128">
            <v>0</v>
          </cell>
          <cell r="BZ128">
            <v>0</v>
          </cell>
          <cell r="CA128">
            <v>0</v>
          </cell>
        </row>
        <row r="129">
          <cell r="Q129" t="str">
            <v>Fixed Costs (1)</v>
          </cell>
          <cell r="S129" t="str">
            <v>mn €</v>
          </cell>
          <cell r="T129">
            <v>0</v>
          </cell>
          <cell r="U129">
            <v>0</v>
          </cell>
          <cell r="V129">
            <v>0</v>
          </cell>
          <cell r="W129">
            <v>0</v>
          </cell>
          <cell r="X129">
            <v>0</v>
          </cell>
          <cell r="Y129">
            <v>0</v>
          </cell>
          <cell r="Z129">
            <v>0</v>
          </cell>
          <cell r="AA129">
            <v>0</v>
          </cell>
          <cell r="AB129">
            <v>0</v>
          </cell>
          <cell r="AC129">
            <v>0</v>
          </cell>
          <cell r="AD129">
            <v>0</v>
          </cell>
          <cell r="AE129">
            <v>0</v>
          </cell>
          <cell r="AF129">
            <v>13.095340510040911</v>
          </cell>
          <cell r="AG129">
            <v>34.990665191634562</v>
          </cell>
          <cell r="AH129">
            <v>67.313060332079075</v>
          </cell>
          <cell r="AI129">
            <v>74.934976881188135</v>
          </cell>
          <cell r="AJ129">
            <v>75.040926540804733</v>
          </cell>
          <cell r="AK129">
            <v>75.149707158771335</v>
          </cell>
          <cell r="AL129">
            <v>75.257463151941707</v>
          </cell>
          <cell r="AM129">
            <v>75.371214325336567</v>
          </cell>
          <cell r="AN129">
            <v>75.491821086691573</v>
          </cell>
          <cell r="AO129">
            <v>36.086386282946215</v>
          </cell>
          <cell r="AP129">
            <v>36.210752141148262</v>
          </cell>
          <cell r="AQ129">
            <v>36.337041336640084</v>
          </cell>
          <cell r="AR129">
            <v>36.465283666689807</v>
          </cell>
          <cell r="AS129">
            <v>36.595509390897426</v>
          </cell>
          <cell r="AT129">
            <v>36.604817696296067</v>
          </cell>
          <cell r="AU129">
            <v>0</v>
          </cell>
          <cell r="AV129">
            <v>0</v>
          </cell>
          <cell r="AW129">
            <v>0</v>
          </cell>
          <cell r="AX129">
            <v>0</v>
          </cell>
          <cell r="AY129">
            <v>0</v>
          </cell>
          <cell r="AZ129">
            <v>0</v>
          </cell>
          <cell r="BA129">
            <v>0</v>
          </cell>
          <cell r="BB129">
            <v>0</v>
          </cell>
          <cell r="BC129">
            <v>0</v>
          </cell>
          <cell r="BD129">
            <v>0</v>
          </cell>
          <cell r="BE129">
            <v>0</v>
          </cell>
          <cell r="BF129">
            <v>0</v>
          </cell>
          <cell r="BG129">
            <v>0</v>
          </cell>
          <cell r="BH129">
            <v>0</v>
          </cell>
          <cell r="BI129">
            <v>0</v>
          </cell>
          <cell r="BJ129">
            <v>0</v>
          </cell>
          <cell r="BK129">
            <v>0</v>
          </cell>
          <cell r="BL129">
            <v>0</v>
          </cell>
          <cell r="BM129">
            <v>0</v>
          </cell>
          <cell r="BN129">
            <v>0</v>
          </cell>
          <cell r="BO129">
            <v>0</v>
          </cell>
          <cell r="BP129">
            <v>0</v>
          </cell>
          <cell r="BQ129">
            <v>0</v>
          </cell>
          <cell r="BR129">
            <v>0</v>
          </cell>
          <cell r="BS129">
            <v>0</v>
          </cell>
          <cell r="BT129">
            <v>0</v>
          </cell>
          <cell r="BU129">
            <v>0</v>
          </cell>
          <cell r="BV129">
            <v>0</v>
          </cell>
          <cell r="BW129">
            <v>0</v>
          </cell>
          <cell r="BX129">
            <v>0</v>
          </cell>
          <cell r="BY129">
            <v>0</v>
          </cell>
          <cell r="BZ129">
            <v>0</v>
          </cell>
          <cell r="CA129">
            <v>0</v>
          </cell>
        </row>
        <row r="130">
          <cell r="Q130" t="str">
            <v>Fixed manufacturing expenditure</v>
          </cell>
          <cell r="S130" t="str">
            <v>mn €</v>
          </cell>
          <cell r="T130">
            <v>0</v>
          </cell>
          <cell r="U130">
            <v>0</v>
          </cell>
          <cell r="V130">
            <v>0</v>
          </cell>
          <cell r="W130">
            <v>0</v>
          </cell>
          <cell r="X130">
            <v>0</v>
          </cell>
          <cell r="Y130">
            <v>0</v>
          </cell>
          <cell r="Z130">
            <v>0</v>
          </cell>
          <cell r="AA130">
            <v>0</v>
          </cell>
          <cell r="AB130">
            <v>0</v>
          </cell>
          <cell r="AC130">
            <v>0</v>
          </cell>
          <cell r="AD130">
            <v>0</v>
          </cell>
          <cell r="AE130">
            <v>0</v>
          </cell>
          <cell r="AF130">
            <v>5.794344708239108</v>
          </cell>
          <cell r="AG130">
            <v>14.438955131634568</v>
          </cell>
          <cell r="AH130">
            <v>27.827592032079071</v>
          </cell>
          <cell r="AI130">
            <v>31.037907881188136</v>
          </cell>
          <cell r="AJ130">
            <v>31.143857540804735</v>
          </cell>
          <cell r="AK130">
            <v>31.25263815877134</v>
          </cell>
          <cell r="AL130">
            <v>31.360394151941708</v>
          </cell>
          <cell r="AM130">
            <v>31.474145325336572</v>
          </cell>
          <cell r="AN130">
            <v>31.594752086691567</v>
          </cell>
          <cell r="AO130">
            <v>31.717223949612887</v>
          </cell>
          <cell r="AP130">
            <v>31.841589807814934</v>
          </cell>
          <cell r="AQ130">
            <v>31.967879003306752</v>
          </cell>
          <cell r="AR130">
            <v>32.096121333356479</v>
          </cell>
          <cell r="AS130">
            <v>32.226347057564098</v>
          </cell>
          <cell r="AT130">
            <v>32.235655362962738</v>
          </cell>
          <cell r="AU130">
            <v>0</v>
          </cell>
          <cell r="AV130">
            <v>0</v>
          </cell>
          <cell r="AW130">
            <v>0</v>
          </cell>
          <cell r="AX130">
            <v>0</v>
          </cell>
          <cell r="AY130">
            <v>0</v>
          </cell>
          <cell r="AZ130">
            <v>0</v>
          </cell>
          <cell r="BA130">
            <v>0</v>
          </cell>
          <cell r="BB130">
            <v>0</v>
          </cell>
          <cell r="BC130">
            <v>0</v>
          </cell>
          <cell r="BD130">
            <v>0</v>
          </cell>
          <cell r="BE130">
            <v>0</v>
          </cell>
          <cell r="BF130">
            <v>0</v>
          </cell>
          <cell r="BG130">
            <v>0</v>
          </cell>
          <cell r="BH130">
            <v>0</v>
          </cell>
          <cell r="BI130">
            <v>0</v>
          </cell>
          <cell r="BJ130">
            <v>0</v>
          </cell>
          <cell r="BK130">
            <v>0</v>
          </cell>
          <cell r="BL130">
            <v>0</v>
          </cell>
          <cell r="BM130">
            <v>0</v>
          </cell>
          <cell r="BN130">
            <v>0</v>
          </cell>
          <cell r="BO130">
            <v>0</v>
          </cell>
          <cell r="BP130">
            <v>0</v>
          </cell>
          <cell r="BQ130">
            <v>0</v>
          </cell>
          <cell r="BR130">
            <v>0</v>
          </cell>
          <cell r="BS130">
            <v>0</v>
          </cell>
          <cell r="BT130">
            <v>0</v>
          </cell>
          <cell r="BU130">
            <v>0</v>
          </cell>
          <cell r="BV130">
            <v>0</v>
          </cell>
          <cell r="BW130">
            <v>0</v>
          </cell>
          <cell r="BX130">
            <v>0</v>
          </cell>
          <cell r="BY130">
            <v>0</v>
          </cell>
          <cell r="BZ130">
            <v>0</v>
          </cell>
          <cell r="CA130">
            <v>0</v>
          </cell>
        </row>
        <row r="131">
          <cell r="Q131" t="str">
            <v>Total fixed manufacturing expenditure</v>
          </cell>
          <cell r="S131" t="str">
            <v>mn €</v>
          </cell>
          <cell r="T131">
            <v>0</v>
          </cell>
          <cell r="U131">
            <v>0</v>
          </cell>
          <cell r="V131">
            <v>0</v>
          </cell>
          <cell r="W131">
            <v>0</v>
          </cell>
          <cell r="X131">
            <v>0</v>
          </cell>
          <cell r="Y131">
            <v>0</v>
          </cell>
          <cell r="Z131">
            <v>0</v>
          </cell>
          <cell r="AA131">
            <v>0</v>
          </cell>
          <cell r="AB131">
            <v>0</v>
          </cell>
          <cell r="AC131">
            <v>0</v>
          </cell>
          <cell r="AD131">
            <v>0.37028496412925133</v>
          </cell>
          <cell r="AE131">
            <v>11.476221900035931</v>
          </cell>
          <cell r="AF131">
            <v>36.595861315194369</v>
          </cell>
          <cell r="AG131">
            <v>36.916472052756966</v>
          </cell>
          <cell r="AH131">
            <v>37.031450444685206</v>
          </cell>
          <cell r="AI131">
            <v>37.152607937581806</v>
          </cell>
          <cell r="AJ131">
            <v>37.279430472783723</v>
          </cell>
          <cell r="AK131">
            <v>37.409641686309833</v>
          </cell>
          <cell r="AL131">
            <v>37.538626416289326</v>
          </cell>
          <cell r="AM131">
            <v>37.67478742184926</v>
          </cell>
          <cell r="AN131">
            <v>37.819154617486163</v>
          </cell>
          <cell r="AO131">
            <v>37.965754353651334</v>
          </cell>
          <cell r="AP131">
            <v>38.114621216337078</v>
          </cell>
          <cell r="AQ131">
            <v>38.26579032814773</v>
          </cell>
          <cell r="AR131">
            <v>38.419297356636179</v>
          </cell>
          <cell r="AS131">
            <v>38.575178522769988</v>
          </cell>
          <cell r="AT131">
            <v>38.586320633970359</v>
          </cell>
          <cell r="AU131">
            <v>0</v>
          </cell>
          <cell r="AV131">
            <v>0</v>
          </cell>
          <cell r="AW131">
            <v>0</v>
          </cell>
          <cell r="AX131">
            <v>0</v>
          </cell>
          <cell r="AY131">
            <v>0</v>
          </cell>
          <cell r="AZ131">
            <v>0</v>
          </cell>
          <cell r="BA131">
            <v>0</v>
          </cell>
          <cell r="BB131">
            <v>0</v>
          </cell>
          <cell r="BC131">
            <v>0</v>
          </cell>
          <cell r="BD131">
            <v>0</v>
          </cell>
          <cell r="BE131">
            <v>0</v>
          </cell>
          <cell r="BF131">
            <v>0</v>
          </cell>
          <cell r="BG131">
            <v>0</v>
          </cell>
          <cell r="BH131">
            <v>0</v>
          </cell>
          <cell r="BI131">
            <v>0</v>
          </cell>
          <cell r="BJ131">
            <v>0</v>
          </cell>
          <cell r="BK131">
            <v>0</v>
          </cell>
          <cell r="BL131">
            <v>0</v>
          </cell>
          <cell r="BM131">
            <v>0</v>
          </cell>
          <cell r="BN131">
            <v>0</v>
          </cell>
          <cell r="BO131">
            <v>0</v>
          </cell>
          <cell r="BP131">
            <v>0</v>
          </cell>
          <cell r="BQ131">
            <v>0</v>
          </cell>
          <cell r="BR131">
            <v>0</v>
          </cell>
          <cell r="BS131">
            <v>0</v>
          </cell>
          <cell r="BT131">
            <v>0</v>
          </cell>
          <cell r="BU131">
            <v>0</v>
          </cell>
          <cell r="BV131">
            <v>0</v>
          </cell>
          <cell r="BW131">
            <v>0</v>
          </cell>
          <cell r="BX131">
            <v>0</v>
          </cell>
          <cell r="BY131">
            <v>0</v>
          </cell>
          <cell r="BZ131">
            <v>0</v>
          </cell>
          <cell r="CA131">
            <v>0</v>
          </cell>
        </row>
        <row r="132">
          <cell r="Q132" t="str">
            <v>Personnel costs</v>
          </cell>
          <cell r="S132" t="str">
            <v>mn €</v>
          </cell>
          <cell r="AD132">
            <v>0.37028496412925133</v>
          </cell>
          <cell r="AE132">
            <v>4.3962219000359291</v>
          </cell>
          <cell r="AF132">
            <v>8.2758613151943692</v>
          </cell>
          <cell r="AG132">
            <v>8.5964720527569654</v>
          </cell>
          <cell r="AH132">
            <v>8.7114504446852035</v>
          </cell>
          <cell r="AI132">
            <v>8.8326079375818054</v>
          </cell>
          <cell r="AJ132">
            <v>8.9594304727837208</v>
          </cell>
          <cell r="AK132">
            <v>9.0896416863098271</v>
          </cell>
          <cell r="AL132">
            <v>9.2186264162893217</v>
          </cell>
          <cell r="AM132">
            <v>9.3547874218492577</v>
          </cell>
          <cell r="AN132">
            <v>9.499154617486159</v>
          </cell>
          <cell r="AO132">
            <v>9.6457543536513324</v>
          </cell>
          <cell r="AP132">
            <v>9.7946212163370738</v>
          </cell>
          <cell r="AQ132">
            <v>9.9457903281477265</v>
          </cell>
          <cell r="AR132">
            <v>10.099297356636175</v>
          </cell>
          <cell r="AS132">
            <v>10.255178522769985</v>
          </cell>
          <cell r="AT132">
            <v>10.266320633970357</v>
          </cell>
        </row>
        <row r="133">
          <cell r="Q133" t="str">
            <v>Maintenance costs</v>
          </cell>
          <cell r="S133" t="str">
            <v>mn €</v>
          </cell>
          <cell r="T133">
            <v>0</v>
          </cell>
          <cell r="U133">
            <v>0</v>
          </cell>
          <cell r="V133">
            <v>0</v>
          </cell>
          <cell r="W133">
            <v>0</v>
          </cell>
          <cell r="X133">
            <v>0</v>
          </cell>
          <cell r="Y133">
            <v>0</v>
          </cell>
          <cell r="Z133">
            <v>0</v>
          </cell>
          <cell r="AA133">
            <v>0</v>
          </cell>
          <cell r="AB133">
            <v>0</v>
          </cell>
          <cell r="AC133">
            <v>0</v>
          </cell>
          <cell r="AD133">
            <v>0</v>
          </cell>
          <cell r="AE133">
            <v>4.2480000000000002</v>
          </cell>
          <cell r="AF133">
            <v>16.992000000000001</v>
          </cell>
          <cell r="AG133">
            <v>16.992000000000001</v>
          </cell>
          <cell r="AH133">
            <v>16.992000000000001</v>
          </cell>
          <cell r="AI133">
            <v>16.992000000000001</v>
          </cell>
          <cell r="AJ133">
            <v>16.992000000000001</v>
          </cell>
          <cell r="AK133">
            <v>16.992000000000001</v>
          </cell>
          <cell r="AL133">
            <v>16.992000000000001</v>
          </cell>
          <cell r="AM133">
            <v>16.992000000000001</v>
          </cell>
          <cell r="AN133">
            <v>16.992000000000001</v>
          </cell>
          <cell r="AO133">
            <v>16.992000000000001</v>
          </cell>
          <cell r="AP133">
            <v>16.992000000000001</v>
          </cell>
          <cell r="AQ133">
            <v>16.992000000000001</v>
          </cell>
          <cell r="AR133">
            <v>16.992000000000001</v>
          </cell>
          <cell r="AS133">
            <v>16.992000000000001</v>
          </cell>
          <cell r="AT133">
            <v>16.992000000000001</v>
          </cell>
          <cell r="AU133">
            <v>0</v>
          </cell>
          <cell r="AV133">
            <v>0</v>
          </cell>
          <cell r="AW133">
            <v>0</v>
          </cell>
          <cell r="AX133">
            <v>0</v>
          </cell>
          <cell r="AY133">
            <v>0</v>
          </cell>
          <cell r="AZ133">
            <v>0</v>
          </cell>
          <cell r="BA133">
            <v>0</v>
          </cell>
          <cell r="BB133">
            <v>0</v>
          </cell>
          <cell r="BC133">
            <v>0</v>
          </cell>
          <cell r="BD133">
            <v>0</v>
          </cell>
          <cell r="BE133">
            <v>0</v>
          </cell>
          <cell r="BF133">
            <v>0</v>
          </cell>
          <cell r="BG133">
            <v>0</v>
          </cell>
          <cell r="BH133">
            <v>0</v>
          </cell>
          <cell r="BI133">
            <v>0</v>
          </cell>
          <cell r="BJ133">
            <v>0</v>
          </cell>
          <cell r="BK133">
            <v>0</v>
          </cell>
          <cell r="BL133">
            <v>0</v>
          </cell>
          <cell r="BM133">
            <v>0</v>
          </cell>
          <cell r="BN133">
            <v>0</v>
          </cell>
          <cell r="BO133">
            <v>0</v>
          </cell>
          <cell r="BP133">
            <v>0</v>
          </cell>
          <cell r="BQ133">
            <v>0</v>
          </cell>
          <cell r="BR133">
            <v>0</v>
          </cell>
          <cell r="BS133">
            <v>0</v>
          </cell>
          <cell r="BT133">
            <v>0</v>
          </cell>
          <cell r="BU133">
            <v>0</v>
          </cell>
          <cell r="BV133">
            <v>0</v>
          </cell>
          <cell r="BW133">
            <v>0</v>
          </cell>
          <cell r="BX133">
            <v>0</v>
          </cell>
          <cell r="BY133">
            <v>0</v>
          </cell>
          <cell r="BZ133">
            <v>0</v>
          </cell>
          <cell r="CA133">
            <v>0</v>
          </cell>
        </row>
        <row r="134">
          <cell r="Q134" t="str">
            <v>Relative to Capital Base</v>
          </cell>
          <cell r="S134" t="str">
            <v>%</v>
          </cell>
          <cell r="AE134">
            <v>7.4999999999999997E-3</v>
          </cell>
          <cell r="AF134">
            <v>0.03</v>
          </cell>
          <cell r="AG134">
            <v>0.03</v>
          </cell>
          <cell r="AH134">
            <v>0.03</v>
          </cell>
          <cell r="AI134">
            <v>0.03</v>
          </cell>
          <cell r="AJ134">
            <v>0.03</v>
          </cell>
          <cell r="AK134">
            <v>0.03</v>
          </cell>
          <cell r="AL134">
            <v>0.03</v>
          </cell>
          <cell r="AM134">
            <v>0.03</v>
          </cell>
          <cell r="AN134">
            <v>0.03</v>
          </cell>
          <cell r="AO134">
            <v>0.03</v>
          </cell>
          <cell r="AP134">
            <v>0.03</v>
          </cell>
          <cell r="AQ134">
            <v>0.03</v>
          </cell>
          <cell r="AR134">
            <v>0.03</v>
          </cell>
          <cell r="AS134">
            <v>0.03</v>
          </cell>
          <cell r="AT134">
            <v>0.03</v>
          </cell>
        </row>
        <row r="135">
          <cell r="Q135" t="str">
            <v>Other</v>
          </cell>
          <cell r="S135" t="str">
            <v>mn €</v>
          </cell>
          <cell r="T135">
            <v>0</v>
          </cell>
          <cell r="U135">
            <v>0</v>
          </cell>
          <cell r="V135">
            <v>0</v>
          </cell>
          <cell r="W135">
            <v>0</v>
          </cell>
          <cell r="X135">
            <v>0</v>
          </cell>
          <cell r="Y135">
            <v>0</v>
          </cell>
          <cell r="Z135">
            <v>0</v>
          </cell>
          <cell r="AA135">
            <v>0</v>
          </cell>
          <cell r="AB135">
            <v>0</v>
          </cell>
          <cell r="AC135">
            <v>0</v>
          </cell>
          <cell r="AD135">
            <v>0</v>
          </cell>
          <cell r="AE135">
            <v>2.8320000000000003</v>
          </cell>
          <cell r="AF135">
            <v>11.328000000000001</v>
          </cell>
          <cell r="AG135">
            <v>11.328000000000001</v>
          </cell>
          <cell r="AH135">
            <v>11.328000000000001</v>
          </cell>
          <cell r="AI135">
            <v>11.328000000000001</v>
          </cell>
          <cell r="AJ135">
            <v>11.328000000000001</v>
          </cell>
          <cell r="AK135">
            <v>11.328000000000001</v>
          </cell>
          <cell r="AL135">
            <v>11.328000000000001</v>
          </cell>
          <cell r="AM135">
            <v>11.328000000000001</v>
          </cell>
          <cell r="AN135">
            <v>11.328000000000001</v>
          </cell>
          <cell r="AO135">
            <v>11.328000000000001</v>
          </cell>
          <cell r="AP135">
            <v>11.328000000000001</v>
          </cell>
          <cell r="AQ135">
            <v>11.328000000000001</v>
          </cell>
          <cell r="AR135">
            <v>11.328000000000001</v>
          </cell>
          <cell r="AS135">
            <v>11.328000000000001</v>
          </cell>
          <cell r="AT135">
            <v>11.328000000000001</v>
          </cell>
          <cell r="AU135">
            <v>0</v>
          </cell>
          <cell r="AV135">
            <v>0</v>
          </cell>
          <cell r="AW135">
            <v>0</v>
          </cell>
          <cell r="AX135">
            <v>0</v>
          </cell>
          <cell r="AY135">
            <v>0</v>
          </cell>
          <cell r="AZ135">
            <v>0</v>
          </cell>
          <cell r="BA135">
            <v>0</v>
          </cell>
          <cell r="BB135">
            <v>0</v>
          </cell>
          <cell r="BC135">
            <v>0</v>
          </cell>
          <cell r="BD135">
            <v>0</v>
          </cell>
          <cell r="BE135">
            <v>0</v>
          </cell>
          <cell r="BF135">
            <v>0</v>
          </cell>
          <cell r="BG135">
            <v>0</v>
          </cell>
          <cell r="BH135">
            <v>0</v>
          </cell>
          <cell r="BI135">
            <v>0</v>
          </cell>
          <cell r="BJ135">
            <v>0</v>
          </cell>
          <cell r="BK135">
            <v>0</v>
          </cell>
          <cell r="BL135">
            <v>0</v>
          </cell>
          <cell r="BM135">
            <v>0</v>
          </cell>
          <cell r="BN135">
            <v>0</v>
          </cell>
          <cell r="BO135">
            <v>0</v>
          </cell>
          <cell r="BP135">
            <v>0</v>
          </cell>
          <cell r="BQ135">
            <v>0</v>
          </cell>
          <cell r="BR135">
            <v>0</v>
          </cell>
          <cell r="BS135">
            <v>0</v>
          </cell>
          <cell r="BT135">
            <v>0</v>
          </cell>
          <cell r="BU135">
            <v>0</v>
          </cell>
          <cell r="BV135">
            <v>0</v>
          </cell>
          <cell r="BW135">
            <v>0</v>
          </cell>
          <cell r="BX135">
            <v>0</v>
          </cell>
          <cell r="BY135">
            <v>0</v>
          </cell>
          <cell r="BZ135">
            <v>0</v>
          </cell>
          <cell r="CA135">
            <v>0</v>
          </cell>
        </row>
        <row r="136">
          <cell r="Q136" t="str">
            <v>Relative to Capital Base</v>
          </cell>
          <cell r="S136" t="str">
            <v>%</v>
          </cell>
          <cell r="AE136">
            <v>5.0000000000000001E-3</v>
          </cell>
          <cell r="AF136">
            <v>0.02</v>
          </cell>
          <cell r="AG136">
            <v>0.02</v>
          </cell>
          <cell r="AH136">
            <v>0.02</v>
          </cell>
          <cell r="AI136">
            <v>0.02</v>
          </cell>
          <cell r="AJ136">
            <v>0.02</v>
          </cell>
          <cell r="AK136">
            <v>0.02</v>
          </cell>
          <cell r="AL136">
            <v>0.02</v>
          </cell>
          <cell r="AM136">
            <v>0.02</v>
          </cell>
          <cell r="AN136">
            <v>0.02</v>
          </cell>
          <cell r="AO136">
            <v>0.02</v>
          </cell>
          <cell r="AP136">
            <v>0.02</v>
          </cell>
          <cell r="AQ136">
            <v>0.02</v>
          </cell>
          <cell r="AR136">
            <v>0.02</v>
          </cell>
          <cell r="AS136">
            <v>0.02</v>
          </cell>
          <cell r="AT136">
            <v>0.02</v>
          </cell>
        </row>
        <row r="137">
          <cell r="Q137" t="str">
            <v>Capacity Utilization</v>
          </cell>
          <cell r="S137" t="str">
            <v>%</v>
          </cell>
          <cell r="T137">
            <v>0</v>
          </cell>
          <cell r="U137">
            <v>0</v>
          </cell>
          <cell r="V137">
            <v>0</v>
          </cell>
          <cell r="W137">
            <v>0</v>
          </cell>
          <cell r="X137">
            <v>0</v>
          </cell>
          <cell r="Y137">
            <v>0</v>
          </cell>
          <cell r="Z137">
            <v>0</v>
          </cell>
          <cell r="AA137">
            <v>0</v>
          </cell>
          <cell r="AB137">
            <v>0</v>
          </cell>
          <cell r="AC137">
            <v>0</v>
          </cell>
          <cell r="AD137">
            <v>0</v>
          </cell>
          <cell r="AE137">
            <v>0</v>
          </cell>
          <cell r="AF137">
            <v>0.15833333333333333</v>
          </cell>
          <cell r="AG137">
            <v>0.391125</v>
          </cell>
          <cell r="AH137">
            <v>0.75145833333333334</v>
          </cell>
          <cell r="AI137">
            <v>0.8354166666666667</v>
          </cell>
          <cell r="AJ137">
            <v>0.8354166666666667</v>
          </cell>
          <cell r="AK137">
            <v>0.8354166666666667</v>
          </cell>
          <cell r="AL137">
            <v>0.8354166666666667</v>
          </cell>
          <cell r="AM137">
            <v>0.8354166666666667</v>
          </cell>
          <cell r="AN137">
            <v>0.8354166666666667</v>
          </cell>
          <cell r="AO137">
            <v>0.8354166666666667</v>
          </cell>
          <cell r="AP137">
            <v>0.8354166666666667</v>
          </cell>
          <cell r="AQ137">
            <v>0.8354166666666667</v>
          </cell>
          <cell r="AR137">
            <v>0.8354166666666667</v>
          </cell>
          <cell r="AS137">
            <v>0.8354166666666667</v>
          </cell>
          <cell r="AT137">
            <v>0.8354166666666667</v>
          </cell>
          <cell r="AU137">
            <v>0</v>
          </cell>
          <cell r="AV137">
            <v>0</v>
          </cell>
          <cell r="AW137">
            <v>0</v>
          </cell>
          <cell r="AX137">
            <v>0</v>
          </cell>
          <cell r="AY137">
            <v>0</v>
          </cell>
          <cell r="AZ137">
            <v>0</v>
          </cell>
          <cell r="BA137">
            <v>0</v>
          </cell>
          <cell r="BB137">
            <v>0</v>
          </cell>
          <cell r="BC137">
            <v>0</v>
          </cell>
          <cell r="BD137">
            <v>0</v>
          </cell>
          <cell r="BE137">
            <v>0</v>
          </cell>
          <cell r="BF137">
            <v>0</v>
          </cell>
          <cell r="BG137">
            <v>0</v>
          </cell>
          <cell r="BH137">
            <v>0</v>
          </cell>
          <cell r="BI137">
            <v>0</v>
          </cell>
          <cell r="BJ137">
            <v>0</v>
          </cell>
          <cell r="BK137">
            <v>0</v>
          </cell>
          <cell r="BL137">
            <v>0</v>
          </cell>
          <cell r="BM137">
            <v>0</v>
          </cell>
          <cell r="BN137">
            <v>0</v>
          </cell>
          <cell r="BO137">
            <v>0</v>
          </cell>
          <cell r="BP137">
            <v>0</v>
          </cell>
          <cell r="BQ137">
            <v>0</v>
          </cell>
          <cell r="BR137">
            <v>0</v>
          </cell>
          <cell r="BS137">
            <v>0</v>
          </cell>
          <cell r="BT137">
            <v>0</v>
          </cell>
          <cell r="BU137">
            <v>0</v>
          </cell>
          <cell r="BV137">
            <v>0</v>
          </cell>
          <cell r="BW137">
            <v>0</v>
          </cell>
          <cell r="BX137">
            <v>0</v>
          </cell>
          <cell r="BY137">
            <v>0</v>
          </cell>
          <cell r="BZ137">
            <v>0</v>
          </cell>
          <cell r="CA137">
            <v>0</v>
          </cell>
        </row>
        <row r="138">
          <cell r="Q138" t="str">
            <v>NCA_Customer_PCAM</v>
          </cell>
          <cell r="S138" t="str">
            <v>%</v>
          </cell>
          <cell r="T138">
            <v>0</v>
          </cell>
          <cell r="U138">
            <v>0</v>
          </cell>
          <cell r="V138">
            <v>0</v>
          </cell>
          <cell r="W138">
            <v>0</v>
          </cell>
          <cell r="X138">
            <v>0</v>
          </cell>
          <cell r="Y138">
            <v>0</v>
          </cell>
          <cell r="Z138">
            <v>0</v>
          </cell>
          <cell r="AA138">
            <v>0</v>
          </cell>
          <cell r="AB138">
            <v>0</v>
          </cell>
          <cell r="AC138">
            <v>0</v>
          </cell>
          <cell r="AD138">
            <v>0</v>
          </cell>
          <cell r="AE138">
            <v>0</v>
          </cell>
          <cell r="AF138">
            <v>0.15833333333333333</v>
          </cell>
          <cell r="AG138">
            <v>0.391125</v>
          </cell>
          <cell r="AH138">
            <v>0.75145833333333334</v>
          </cell>
          <cell r="AI138">
            <v>0.8354166666666667</v>
          </cell>
          <cell r="AJ138">
            <v>0.8354166666666667</v>
          </cell>
          <cell r="AK138">
            <v>0.8354166666666667</v>
          </cell>
          <cell r="AL138">
            <v>0.8354166666666667</v>
          </cell>
          <cell r="AM138">
            <v>0.8354166666666667</v>
          </cell>
          <cell r="AN138">
            <v>0.8354166666666667</v>
          </cell>
          <cell r="AO138">
            <v>0.8354166666666667</v>
          </cell>
          <cell r="AP138">
            <v>0.8354166666666667</v>
          </cell>
          <cell r="AQ138">
            <v>0.8354166666666667</v>
          </cell>
          <cell r="AR138">
            <v>0.8354166666666667</v>
          </cell>
          <cell r="AS138">
            <v>0.8354166666666667</v>
          </cell>
          <cell r="AT138">
            <v>0.8354166666666667</v>
          </cell>
          <cell r="AU138">
            <v>0</v>
          </cell>
          <cell r="AV138">
            <v>0</v>
          </cell>
          <cell r="AW138">
            <v>0</v>
          </cell>
          <cell r="AX138">
            <v>0</v>
          </cell>
          <cell r="AY138">
            <v>0</v>
          </cell>
          <cell r="AZ138">
            <v>0</v>
          </cell>
          <cell r="BA138">
            <v>0</v>
          </cell>
          <cell r="BB138">
            <v>0</v>
          </cell>
          <cell r="BC138">
            <v>0</v>
          </cell>
          <cell r="BD138">
            <v>0</v>
          </cell>
          <cell r="BE138">
            <v>0</v>
          </cell>
          <cell r="BF138">
            <v>0</v>
          </cell>
          <cell r="BG138">
            <v>0</v>
          </cell>
          <cell r="BH138">
            <v>0</v>
          </cell>
          <cell r="BI138">
            <v>0</v>
          </cell>
          <cell r="BJ138">
            <v>0</v>
          </cell>
          <cell r="BK138">
            <v>0</v>
          </cell>
          <cell r="BL138">
            <v>0</v>
          </cell>
          <cell r="BM138">
            <v>0</v>
          </cell>
          <cell r="BN138">
            <v>0</v>
          </cell>
          <cell r="BO138">
            <v>0</v>
          </cell>
          <cell r="BP138">
            <v>0</v>
          </cell>
          <cell r="BQ138">
            <v>0</v>
          </cell>
          <cell r="BR138">
            <v>0</v>
          </cell>
          <cell r="BS138">
            <v>0</v>
          </cell>
          <cell r="BT138">
            <v>0</v>
          </cell>
          <cell r="BU138">
            <v>0</v>
          </cell>
          <cell r="BV138">
            <v>0</v>
          </cell>
          <cell r="BW138">
            <v>0</v>
          </cell>
          <cell r="BX138">
            <v>0</v>
          </cell>
          <cell r="BY138">
            <v>0</v>
          </cell>
          <cell r="BZ138">
            <v>0</v>
          </cell>
          <cell r="CA138">
            <v>0</v>
          </cell>
        </row>
        <row r="139">
          <cell r="Q139" t="str">
            <v>NCA_BASF_PCAM</v>
          </cell>
          <cell r="S139" t="str">
            <v>%</v>
          </cell>
          <cell r="T139">
            <v>0</v>
          </cell>
          <cell r="U139">
            <v>0</v>
          </cell>
          <cell r="V139">
            <v>0</v>
          </cell>
          <cell r="W139">
            <v>0</v>
          </cell>
          <cell r="X139">
            <v>0</v>
          </cell>
          <cell r="Y139">
            <v>0</v>
          </cell>
          <cell r="Z139">
            <v>0</v>
          </cell>
          <cell r="AA139">
            <v>0</v>
          </cell>
          <cell r="AB139">
            <v>0</v>
          </cell>
          <cell r="AC139">
            <v>0</v>
          </cell>
          <cell r="AD139">
            <v>0</v>
          </cell>
          <cell r="AE139">
            <v>0</v>
          </cell>
          <cell r="AF139">
            <v>0</v>
          </cell>
          <cell r="AG139">
            <v>0</v>
          </cell>
          <cell r="AH139">
            <v>0</v>
          </cell>
          <cell r="AI139">
            <v>0</v>
          </cell>
          <cell r="AJ139">
            <v>0</v>
          </cell>
          <cell r="AK139">
            <v>0</v>
          </cell>
          <cell r="AL139">
            <v>0</v>
          </cell>
          <cell r="AM139">
            <v>0</v>
          </cell>
          <cell r="AN139">
            <v>0</v>
          </cell>
          <cell r="AO139">
            <v>0</v>
          </cell>
          <cell r="AP139">
            <v>0</v>
          </cell>
          <cell r="AQ139">
            <v>0</v>
          </cell>
          <cell r="AR139">
            <v>0</v>
          </cell>
          <cell r="AS139">
            <v>0</v>
          </cell>
          <cell r="AT139">
            <v>0</v>
          </cell>
          <cell r="AU139">
            <v>0</v>
          </cell>
          <cell r="AV139">
            <v>0</v>
          </cell>
          <cell r="AW139">
            <v>0</v>
          </cell>
          <cell r="AX139">
            <v>0</v>
          </cell>
          <cell r="AY139">
            <v>0</v>
          </cell>
          <cell r="AZ139">
            <v>0</v>
          </cell>
          <cell r="BA139">
            <v>0</v>
          </cell>
          <cell r="BB139">
            <v>0</v>
          </cell>
          <cell r="BC139">
            <v>0</v>
          </cell>
          <cell r="BD139">
            <v>0</v>
          </cell>
          <cell r="BE139">
            <v>0</v>
          </cell>
          <cell r="BF139">
            <v>0</v>
          </cell>
          <cell r="BG139">
            <v>0</v>
          </cell>
          <cell r="BH139">
            <v>0</v>
          </cell>
          <cell r="BI139">
            <v>0</v>
          </cell>
          <cell r="BJ139">
            <v>0</v>
          </cell>
          <cell r="BK139">
            <v>0</v>
          </cell>
          <cell r="BL139">
            <v>0</v>
          </cell>
          <cell r="BM139">
            <v>0</v>
          </cell>
          <cell r="BN139">
            <v>0</v>
          </cell>
          <cell r="BO139">
            <v>0</v>
          </cell>
          <cell r="BP139">
            <v>0</v>
          </cell>
          <cell r="BQ139">
            <v>0</v>
          </cell>
          <cell r="BR139">
            <v>0</v>
          </cell>
          <cell r="BS139">
            <v>0</v>
          </cell>
          <cell r="BT139">
            <v>0</v>
          </cell>
          <cell r="BU139">
            <v>0</v>
          </cell>
          <cell r="BV139">
            <v>0</v>
          </cell>
          <cell r="BW139">
            <v>0</v>
          </cell>
          <cell r="BX139">
            <v>0</v>
          </cell>
          <cell r="BY139">
            <v>0</v>
          </cell>
          <cell r="BZ139">
            <v>0</v>
          </cell>
          <cell r="CA139">
            <v>0</v>
          </cell>
        </row>
        <row r="140">
          <cell r="Q140" t="str">
            <v>Depreciation</v>
          </cell>
          <cell r="S140" t="str">
            <v>mn €</v>
          </cell>
          <cell r="T140">
            <v>0</v>
          </cell>
          <cell r="U140">
            <v>0</v>
          </cell>
          <cell r="V140">
            <v>0</v>
          </cell>
          <cell r="W140">
            <v>0</v>
          </cell>
          <cell r="X140">
            <v>0</v>
          </cell>
          <cell r="Y140">
            <v>0</v>
          </cell>
          <cell r="Z140">
            <v>0</v>
          </cell>
          <cell r="AA140">
            <v>0</v>
          </cell>
          <cell r="AB140">
            <v>0</v>
          </cell>
          <cell r="AC140">
            <v>0</v>
          </cell>
          <cell r="AD140">
            <v>0</v>
          </cell>
          <cell r="AE140">
            <v>0</v>
          </cell>
          <cell r="AF140">
            <v>7.0634958018018024</v>
          </cell>
          <cell r="AG140">
            <v>19.965022560000001</v>
          </cell>
          <cell r="AH140">
            <v>38.358280800000003</v>
          </cell>
          <cell r="AI140">
            <v>42.643944000000005</v>
          </cell>
          <cell r="AJ140">
            <v>42.643944000000005</v>
          </cell>
          <cell r="AK140">
            <v>42.643944000000005</v>
          </cell>
          <cell r="AL140">
            <v>42.643944000000005</v>
          </cell>
          <cell r="AM140">
            <v>42.643944000000005</v>
          </cell>
          <cell r="AN140">
            <v>42.643944000000005</v>
          </cell>
          <cell r="AO140">
            <v>3.1160373333333338</v>
          </cell>
          <cell r="AP140">
            <v>3.1160373333333338</v>
          </cell>
          <cell r="AQ140">
            <v>3.1160373333333338</v>
          </cell>
          <cell r="AR140">
            <v>3.1160373333333338</v>
          </cell>
          <cell r="AS140">
            <v>3.1160373333333338</v>
          </cell>
          <cell r="AT140">
            <v>3.1160373333333338</v>
          </cell>
          <cell r="AU140">
            <v>0</v>
          </cell>
          <cell r="AV140">
            <v>0</v>
          </cell>
          <cell r="AW140">
            <v>0</v>
          </cell>
          <cell r="AX140">
            <v>0</v>
          </cell>
          <cell r="AY140">
            <v>0</v>
          </cell>
          <cell r="AZ140">
            <v>0</v>
          </cell>
          <cell r="BA140">
            <v>0</v>
          </cell>
          <cell r="BB140">
            <v>0</v>
          </cell>
          <cell r="BC140">
            <v>0</v>
          </cell>
          <cell r="BD140">
            <v>0</v>
          </cell>
          <cell r="BE140">
            <v>0</v>
          </cell>
          <cell r="BF140">
            <v>0</v>
          </cell>
          <cell r="BG140">
            <v>0</v>
          </cell>
          <cell r="BH140">
            <v>0</v>
          </cell>
          <cell r="BI140">
            <v>0</v>
          </cell>
          <cell r="BJ140">
            <v>0</v>
          </cell>
          <cell r="BK140">
            <v>0</v>
          </cell>
          <cell r="BL140">
            <v>0</v>
          </cell>
          <cell r="BM140">
            <v>0</v>
          </cell>
          <cell r="BN140">
            <v>0</v>
          </cell>
          <cell r="BO140">
            <v>0</v>
          </cell>
          <cell r="BP140">
            <v>0</v>
          </cell>
          <cell r="BQ140">
            <v>0</v>
          </cell>
          <cell r="BR140">
            <v>0</v>
          </cell>
          <cell r="BS140">
            <v>0</v>
          </cell>
          <cell r="BT140">
            <v>0</v>
          </cell>
          <cell r="BU140">
            <v>0</v>
          </cell>
          <cell r="BV140">
            <v>0</v>
          </cell>
          <cell r="BW140">
            <v>0</v>
          </cell>
          <cell r="BX140">
            <v>0</v>
          </cell>
          <cell r="BY140">
            <v>0</v>
          </cell>
          <cell r="BZ140">
            <v>0</v>
          </cell>
          <cell r="CA140">
            <v>0</v>
          </cell>
        </row>
        <row r="141">
          <cell r="Q141" t="str">
            <v>Total depreciation</v>
          </cell>
          <cell r="S141" t="str">
            <v>mn €</v>
          </cell>
          <cell r="T141">
            <v>0</v>
          </cell>
          <cell r="U141">
            <v>0</v>
          </cell>
          <cell r="V141">
            <v>0</v>
          </cell>
          <cell r="W141">
            <v>0</v>
          </cell>
          <cell r="X141">
            <v>0</v>
          </cell>
          <cell r="Y141">
            <v>0</v>
          </cell>
          <cell r="Z141">
            <v>0</v>
          </cell>
          <cell r="AA141">
            <v>0</v>
          </cell>
          <cell r="AB141">
            <v>0</v>
          </cell>
          <cell r="AC141">
            <v>0</v>
          </cell>
          <cell r="AD141">
            <v>0</v>
          </cell>
          <cell r="AE141">
            <v>41.366957837837838</v>
          </cell>
          <cell r="AF141">
            <v>44.61155243243244</v>
          </cell>
          <cell r="AG141">
            <v>51.045120000000004</v>
          </cell>
          <cell r="AH141">
            <v>51.045120000000004</v>
          </cell>
          <cell r="AI141">
            <v>51.045120000000004</v>
          </cell>
          <cell r="AJ141">
            <v>51.045120000000004</v>
          </cell>
          <cell r="AK141">
            <v>51.045120000000004</v>
          </cell>
          <cell r="AL141">
            <v>51.045120000000004</v>
          </cell>
          <cell r="AM141">
            <v>51.045120000000004</v>
          </cell>
          <cell r="AN141">
            <v>51.045120000000004</v>
          </cell>
          <cell r="AO141">
            <v>3.7299200000000003</v>
          </cell>
          <cell r="AP141">
            <v>3.7299200000000003</v>
          </cell>
          <cell r="AQ141">
            <v>3.7299200000000003</v>
          </cell>
          <cell r="AR141">
            <v>3.7299200000000003</v>
          </cell>
          <cell r="AS141">
            <v>3.7299200000000003</v>
          </cell>
          <cell r="AT141">
            <v>3.7299200000000003</v>
          </cell>
          <cell r="AU141">
            <v>3.7299200000000003</v>
          </cell>
          <cell r="AV141">
            <v>3.7299200000000003</v>
          </cell>
          <cell r="AW141">
            <v>3.7299200000000003</v>
          </cell>
          <cell r="AX141">
            <v>3.7299200000000003</v>
          </cell>
          <cell r="AY141">
            <v>3.7299200000000003</v>
          </cell>
          <cell r="AZ141">
            <v>3.7299200000000003</v>
          </cell>
          <cell r="BA141">
            <v>3.7299200000000003</v>
          </cell>
          <cell r="BB141">
            <v>3.7299200000000003</v>
          </cell>
          <cell r="BC141">
            <v>3.7299200000000003</v>
          </cell>
          <cell r="BD141">
            <v>0</v>
          </cell>
          <cell r="BE141">
            <v>0</v>
          </cell>
          <cell r="BF141">
            <v>0</v>
          </cell>
          <cell r="BG141">
            <v>0</v>
          </cell>
          <cell r="BH141">
            <v>0</v>
          </cell>
          <cell r="BI141">
            <v>0</v>
          </cell>
          <cell r="BJ141">
            <v>0</v>
          </cell>
          <cell r="BK141">
            <v>0</v>
          </cell>
          <cell r="BL141">
            <v>0</v>
          </cell>
          <cell r="BM141">
            <v>0</v>
          </cell>
          <cell r="BN141">
            <v>0</v>
          </cell>
          <cell r="BO141">
            <v>0</v>
          </cell>
          <cell r="BP141">
            <v>0</v>
          </cell>
          <cell r="BQ141">
            <v>0</v>
          </cell>
          <cell r="BR141">
            <v>0</v>
          </cell>
          <cell r="BS141">
            <v>0</v>
          </cell>
          <cell r="BT141">
            <v>0</v>
          </cell>
          <cell r="BU141">
            <v>0</v>
          </cell>
          <cell r="BV141">
            <v>0</v>
          </cell>
          <cell r="BW141">
            <v>0</v>
          </cell>
          <cell r="BX141">
            <v>0</v>
          </cell>
          <cell r="BY141">
            <v>0</v>
          </cell>
          <cell r="BZ141">
            <v>0</v>
          </cell>
          <cell r="CA141">
            <v>0</v>
          </cell>
        </row>
        <row r="142">
          <cell r="Q142" t="str">
            <v>Equipment</v>
          </cell>
          <cell r="S142" t="str">
            <v>mn €</v>
          </cell>
          <cell r="T142">
            <v>0</v>
          </cell>
          <cell r="U142">
            <v>0</v>
          </cell>
          <cell r="V142">
            <v>0</v>
          </cell>
          <cell r="W142">
            <v>0</v>
          </cell>
          <cell r="X142">
            <v>0</v>
          </cell>
          <cell r="Y142">
            <v>0</v>
          </cell>
          <cell r="Z142">
            <v>0</v>
          </cell>
          <cell r="AA142">
            <v>0</v>
          </cell>
          <cell r="AB142">
            <v>0</v>
          </cell>
          <cell r="AC142">
            <v>0</v>
          </cell>
          <cell r="AD142">
            <v>0</v>
          </cell>
          <cell r="AE142">
            <v>38.144929729729732</v>
          </cell>
          <cell r="AF142">
            <v>41.219254054054062</v>
          </cell>
          <cell r="AG142">
            <v>47.315200000000004</v>
          </cell>
          <cell r="AH142">
            <v>47.315200000000004</v>
          </cell>
          <cell r="AI142">
            <v>47.315200000000004</v>
          </cell>
          <cell r="AJ142">
            <v>47.315200000000004</v>
          </cell>
          <cell r="AK142">
            <v>47.315200000000004</v>
          </cell>
          <cell r="AL142">
            <v>47.315200000000004</v>
          </cell>
          <cell r="AM142">
            <v>47.315200000000004</v>
          </cell>
          <cell r="AN142">
            <v>47.315200000000004</v>
          </cell>
          <cell r="AO142">
            <v>0</v>
          </cell>
          <cell r="AP142">
            <v>0</v>
          </cell>
          <cell r="AQ142">
            <v>0</v>
          </cell>
          <cell r="AR142">
            <v>0</v>
          </cell>
          <cell r="AS142">
            <v>0</v>
          </cell>
          <cell r="AT142">
            <v>0</v>
          </cell>
          <cell r="AU142">
            <v>0</v>
          </cell>
          <cell r="AV142">
            <v>0</v>
          </cell>
          <cell r="AW142">
            <v>0</v>
          </cell>
          <cell r="AX142">
            <v>0</v>
          </cell>
          <cell r="AY142">
            <v>0</v>
          </cell>
          <cell r="AZ142">
            <v>0</v>
          </cell>
          <cell r="BA142">
            <v>0</v>
          </cell>
          <cell r="BB142">
            <v>0</v>
          </cell>
          <cell r="BC142">
            <v>0</v>
          </cell>
          <cell r="BD142">
            <v>0</v>
          </cell>
          <cell r="BE142">
            <v>0</v>
          </cell>
          <cell r="BF142">
            <v>0</v>
          </cell>
          <cell r="BG142">
            <v>0</v>
          </cell>
          <cell r="BH142">
            <v>0</v>
          </cell>
          <cell r="BI142">
            <v>0</v>
          </cell>
          <cell r="BJ142">
            <v>0</v>
          </cell>
          <cell r="BK142">
            <v>0</v>
          </cell>
          <cell r="BL142">
            <v>0</v>
          </cell>
          <cell r="BM142">
            <v>0</v>
          </cell>
          <cell r="BN142">
            <v>0</v>
          </cell>
          <cell r="BO142">
            <v>0</v>
          </cell>
          <cell r="BP142">
            <v>0</v>
          </cell>
          <cell r="BQ142">
            <v>0</v>
          </cell>
          <cell r="BR142">
            <v>0</v>
          </cell>
          <cell r="BS142">
            <v>0</v>
          </cell>
          <cell r="BT142">
            <v>0</v>
          </cell>
          <cell r="BU142">
            <v>0</v>
          </cell>
          <cell r="BV142">
            <v>0</v>
          </cell>
          <cell r="BW142">
            <v>0</v>
          </cell>
          <cell r="BX142">
            <v>0</v>
          </cell>
          <cell r="BY142">
            <v>0</v>
          </cell>
          <cell r="BZ142">
            <v>0</v>
          </cell>
          <cell r="CA142">
            <v>0</v>
          </cell>
        </row>
        <row r="143">
          <cell r="Q143" t="str">
            <v>Building</v>
          </cell>
          <cell r="S143" t="str">
            <v>mn €</v>
          </cell>
          <cell r="T143">
            <v>0</v>
          </cell>
          <cell r="U143">
            <v>0</v>
          </cell>
          <cell r="V143">
            <v>0</v>
          </cell>
          <cell r="W143">
            <v>0</v>
          </cell>
          <cell r="X143">
            <v>0</v>
          </cell>
          <cell r="Y143">
            <v>0</v>
          </cell>
          <cell r="Z143">
            <v>0</v>
          </cell>
          <cell r="AA143">
            <v>0</v>
          </cell>
          <cell r="AB143">
            <v>0</v>
          </cell>
          <cell r="AC143">
            <v>0</v>
          </cell>
          <cell r="AD143">
            <v>0</v>
          </cell>
          <cell r="AE143">
            <v>3.2220281081081086</v>
          </cell>
          <cell r="AF143">
            <v>3.3922983783783787</v>
          </cell>
          <cell r="AG143">
            <v>3.7299200000000003</v>
          </cell>
          <cell r="AH143">
            <v>3.7299200000000003</v>
          </cell>
          <cell r="AI143">
            <v>3.7299200000000003</v>
          </cell>
          <cell r="AJ143">
            <v>3.7299200000000003</v>
          </cell>
          <cell r="AK143">
            <v>3.7299200000000003</v>
          </cell>
          <cell r="AL143">
            <v>3.7299200000000003</v>
          </cell>
          <cell r="AM143">
            <v>3.7299200000000003</v>
          </cell>
          <cell r="AN143">
            <v>3.7299200000000003</v>
          </cell>
          <cell r="AO143">
            <v>3.7299200000000003</v>
          </cell>
          <cell r="AP143">
            <v>3.7299200000000003</v>
          </cell>
          <cell r="AQ143">
            <v>3.7299200000000003</v>
          </cell>
          <cell r="AR143">
            <v>3.7299200000000003</v>
          </cell>
          <cell r="AS143">
            <v>3.7299200000000003</v>
          </cell>
          <cell r="AT143">
            <v>3.7299200000000003</v>
          </cell>
          <cell r="AU143">
            <v>3.7299200000000003</v>
          </cell>
          <cell r="AV143">
            <v>3.7299200000000003</v>
          </cell>
          <cell r="AW143">
            <v>3.7299200000000003</v>
          </cell>
          <cell r="AX143">
            <v>3.7299200000000003</v>
          </cell>
          <cell r="AY143">
            <v>3.7299200000000003</v>
          </cell>
          <cell r="AZ143">
            <v>3.7299200000000003</v>
          </cell>
          <cell r="BA143">
            <v>3.7299200000000003</v>
          </cell>
          <cell r="BB143">
            <v>3.7299200000000003</v>
          </cell>
          <cell r="BC143">
            <v>3.7299200000000003</v>
          </cell>
          <cell r="BD143">
            <v>0</v>
          </cell>
          <cell r="BE143">
            <v>0</v>
          </cell>
          <cell r="BF143">
            <v>0</v>
          </cell>
          <cell r="BG143">
            <v>0</v>
          </cell>
          <cell r="BH143">
            <v>0</v>
          </cell>
          <cell r="BI143">
            <v>0</v>
          </cell>
          <cell r="BJ143">
            <v>0</v>
          </cell>
          <cell r="BK143">
            <v>0</v>
          </cell>
          <cell r="BL143">
            <v>0</v>
          </cell>
          <cell r="BM143">
            <v>0</v>
          </cell>
          <cell r="BN143">
            <v>0</v>
          </cell>
          <cell r="BO143">
            <v>0</v>
          </cell>
          <cell r="BP143">
            <v>0</v>
          </cell>
          <cell r="BQ143">
            <v>0</v>
          </cell>
          <cell r="BR143">
            <v>0</v>
          </cell>
          <cell r="BS143">
            <v>0</v>
          </cell>
          <cell r="BT143">
            <v>0</v>
          </cell>
          <cell r="BU143">
            <v>0</v>
          </cell>
          <cell r="BV143">
            <v>0</v>
          </cell>
          <cell r="BW143">
            <v>0</v>
          </cell>
          <cell r="BX143">
            <v>0</v>
          </cell>
          <cell r="BY143">
            <v>0</v>
          </cell>
          <cell r="BZ143">
            <v>0</v>
          </cell>
          <cell r="CA143">
            <v>0</v>
          </cell>
        </row>
        <row r="144">
          <cell r="Q144" t="str">
            <v>Others</v>
          </cell>
          <cell r="S144" t="str">
            <v>mn €</v>
          </cell>
          <cell r="T144">
            <v>0</v>
          </cell>
          <cell r="U144">
            <v>0</v>
          </cell>
          <cell r="V144">
            <v>0</v>
          </cell>
          <cell r="W144">
            <v>0</v>
          </cell>
          <cell r="X144">
            <v>0</v>
          </cell>
          <cell r="Y144">
            <v>0</v>
          </cell>
          <cell r="Z144">
            <v>0</v>
          </cell>
          <cell r="AA144">
            <v>0</v>
          </cell>
          <cell r="AB144">
            <v>0</v>
          </cell>
          <cell r="AC144">
            <v>0</v>
          </cell>
          <cell r="AD144">
            <v>0</v>
          </cell>
          <cell r="AE144">
            <v>0</v>
          </cell>
          <cell r="AF144">
            <v>0</v>
          </cell>
          <cell r="AG144">
            <v>0</v>
          </cell>
          <cell r="AH144">
            <v>0</v>
          </cell>
          <cell r="AI144">
            <v>0</v>
          </cell>
          <cell r="AJ144">
            <v>0</v>
          </cell>
          <cell r="AK144">
            <v>0</v>
          </cell>
          <cell r="AL144">
            <v>0</v>
          </cell>
          <cell r="AM144">
            <v>0</v>
          </cell>
          <cell r="AN144">
            <v>0</v>
          </cell>
          <cell r="AO144">
            <v>0</v>
          </cell>
          <cell r="AP144">
            <v>0</v>
          </cell>
          <cell r="AQ144">
            <v>0</v>
          </cell>
          <cell r="AR144">
            <v>0</v>
          </cell>
          <cell r="AS144">
            <v>0</v>
          </cell>
          <cell r="AT144">
            <v>0</v>
          </cell>
          <cell r="AU144">
            <v>0</v>
          </cell>
          <cell r="AV144">
            <v>0</v>
          </cell>
          <cell r="AW144">
            <v>0</v>
          </cell>
          <cell r="AX144">
            <v>0</v>
          </cell>
          <cell r="AY144">
            <v>0</v>
          </cell>
          <cell r="AZ144">
            <v>0</v>
          </cell>
          <cell r="BA144">
            <v>0</v>
          </cell>
          <cell r="BB144">
            <v>0</v>
          </cell>
          <cell r="BC144">
            <v>0</v>
          </cell>
          <cell r="BD144">
            <v>0</v>
          </cell>
          <cell r="BE144">
            <v>0</v>
          </cell>
          <cell r="BF144">
            <v>0</v>
          </cell>
          <cell r="BG144">
            <v>0</v>
          </cell>
          <cell r="BH144">
            <v>0</v>
          </cell>
          <cell r="BI144">
            <v>0</v>
          </cell>
          <cell r="BJ144">
            <v>0</v>
          </cell>
          <cell r="BK144">
            <v>0</v>
          </cell>
          <cell r="BL144">
            <v>0</v>
          </cell>
          <cell r="BM144">
            <v>0</v>
          </cell>
          <cell r="BN144">
            <v>0</v>
          </cell>
          <cell r="BO144">
            <v>0</v>
          </cell>
          <cell r="BP144">
            <v>0</v>
          </cell>
          <cell r="BQ144">
            <v>0</v>
          </cell>
          <cell r="BR144">
            <v>0</v>
          </cell>
          <cell r="BS144">
            <v>0</v>
          </cell>
          <cell r="BT144">
            <v>0</v>
          </cell>
          <cell r="BU144">
            <v>0</v>
          </cell>
          <cell r="BV144">
            <v>0</v>
          </cell>
          <cell r="BW144">
            <v>0</v>
          </cell>
          <cell r="BX144">
            <v>0</v>
          </cell>
          <cell r="BY144">
            <v>0</v>
          </cell>
          <cell r="BZ144">
            <v>0</v>
          </cell>
          <cell r="CA144">
            <v>0</v>
          </cell>
        </row>
        <row r="145">
          <cell r="Q145" t="str">
            <v>Shipping costs</v>
          </cell>
          <cell r="S145" t="str">
            <v>mn €</v>
          </cell>
        </row>
        <row r="146">
          <cell r="Q146" t="str">
            <v>Selling costs</v>
          </cell>
          <cell r="S146" t="str">
            <v>mn €</v>
          </cell>
          <cell r="AE146">
            <v>0</v>
          </cell>
          <cell r="AF146">
            <v>0.23749999999999999</v>
          </cell>
          <cell r="AG146">
            <v>0.58668750000000003</v>
          </cell>
          <cell r="AH146">
            <v>1.1271875</v>
          </cell>
          <cell r="AI146">
            <v>1.253125</v>
          </cell>
          <cell r="AJ146">
            <v>1.253125</v>
          </cell>
          <cell r="AK146">
            <v>1.253125</v>
          </cell>
          <cell r="AL146">
            <v>1.253125</v>
          </cell>
          <cell r="AM146">
            <v>1.253125</v>
          </cell>
          <cell r="AN146">
            <v>1.253125</v>
          </cell>
          <cell r="AO146">
            <v>1.253125</v>
          </cell>
          <cell r="AP146">
            <v>1.253125</v>
          </cell>
          <cell r="AQ146">
            <v>1.253125</v>
          </cell>
          <cell r="AR146">
            <v>1.253125</v>
          </cell>
          <cell r="AS146">
            <v>1.253125</v>
          </cell>
          <cell r="AT146">
            <v>1.253125</v>
          </cell>
        </row>
        <row r="147">
          <cell r="Q147" t="str">
            <v>Other CM2 effects</v>
          </cell>
          <cell r="S147" t="str">
            <v>mn €</v>
          </cell>
        </row>
        <row r="148">
          <cell r="Q148" t="str">
            <v>Contribution Margin 2</v>
          </cell>
          <cell r="S148" t="str">
            <v>mn €</v>
          </cell>
          <cell r="T148">
            <v>0</v>
          </cell>
          <cell r="U148">
            <v>0</v>
          </cell>
          <cell r="V148">
            <v>0</v>
          </cell>
          <cell r="W148">
            <v>0</v>
          </cell>
          <cell r="X148">
            <v>0</v>
          </cell>
          <cell r="Y148">
            <v>0</v>
          </cell>
          <cell r="Z148">
            <v>0</v>
          </cell>
          <cell r="AA148">
            <v>0</v>
          </cell>
          <cell r="AB148">
            <v>0</v>
          </cell>
          <cell r="AC148">
            <v>0</v>
          </cell>
          <cell r="AD148">
            <v>0</v>
          </cell>
          <cell r="AE148">
            <v>-5.5825495935958172</v>
          </cell>
          <cell r="AF148">
            <v>-0.16570925517510027</v>
          </cell>
          <cell r="AG148">
            <v>3.2663407484775604</v>
          </cell>
          <cell r="AH148">
            <v>6.2073452182890634</v>
          </cell>
          <cell r="AI148">
            <v>6.6096314578119575</v>
          </cell>
          <cell r="AJ148">
            <v>6.3122078591165831</v>
          </cell>
          <cell r="AK148">
            <v>5.9730663067344807</v>
          </cell>
          <cell r="AL148">
            <v>6.5051080559047563</v>
          </cell>
          <cell r="AM148">
            <v>6.986004100525335</v>
          </cell>
          <cell r="AN148">
            <v>7.2157116076750185</v>
          </cell>
          <cell r="AO148">
            <v>47.215669415183903</v>
          </cell>
          <cell r="AP148">
            <v>47.691304859072361</v>
          </cell>
          <cell r="AQ148">
            <v>48.172387252519854</v>
          </cell>
          <cell r="AR148">
            <v>48.658948505204641</v>
          </cell>
          <cell r="AS148">
            <v>49.149100501459522</v>
          </cell>
          <cell r="AT148">
            <v>49.982539228253955</v>
          </cell>
          <cell r="AU148">
            <v>0</v>
          </cell>
          <cell r="AV148">
            <v>0</v>
          </cell>
          <cell r="AW148">
            <v>0</v>
          </cell>
          <cell r="AX148">
            <v>0</v>
          </cell>
          <cell r="AY148">
            <v>0</v>
          </cell>
          <cell r="AZ148">
            <v>0</v>
          </cell>
          <cell r="BA148">
            <v>0</v>
          </cell>
          <cell r="BB148">
            <v>0</v>
          </cell>
          <cell r="BC148">
            <v>0</v>
          </cell>
          <cell r="BD148">
            <v>0</v>
          </cell>
          <cell r="BE148">
            <v>0</v>
          </cell>
          <cell r="BF148">
            <v>0</v>
          </cell>
          <cell r="BG148">
            <v>0</v>
          </cell>
          <cell r="BH148">
            <v>0</v>
          </cell>
          <cell r="BI148">
            <v>0</v>
          </cell>
          <cell r="BJ148">
            <v>0</v>
          </cell>
          <cell r="BK148">
            <v>0</v>
          </cell>
          <cell r="BL148">
            <v>0</v>
          </cell>
          <cell r="BM148">
            <v>0</v>
          </cell>
          <cell r="BN148">
            <v>0</v>
          </cell>
          <cell r="BO148">
            <v>0</v>
          </cell>
          <cell r="BP148">
            <v>0</v>
          </cell>
          <cell r="BQ148">
            <v>0</v>
          </cell>
          <cell r="BR148">
            <v>0</v>
          </cell>
          <cell r="BS148">
            <v>0</v>
          </cell>
          <cell r="BT148">
            <v>0</v>
          </cell>
          <cell r="BU148">
            <v>0</v>
          </cell>
          <cell r="BV148">
            <v>0</v>
          </cell>
          <cell r="BW148">
            <v>0</v>
          </cell>
          <cell r="BX148">
            <v>0</v>
          </cell>
          <cell r="BY148">
            <v>0</v>
          </cell>
          <cell r="BZ148">
            <v>0</v>
          </cell>
          <cell r="CA148">
            <v>0</v>
          </cell>
        </row>
        <row r="149">
          <cell r="Q149" t="str">
            <v>CM2 (relative to Net Sales)</v>
          </cell>
          <cell r="S149" t="str">
            <v>%</v>
          </cell>
          <cell r="T149">
            <v>0</v>
          </cell>
          <cell r="U149">
            <v>0</v>
          </cell>
          <cell r="V149">
            <v>0</v>
          </cell>
          <cell r="W149">
            <v>0</v>
          </cell>
          <cell r="X149">
            <v>0</v>
          </cell>
          <cell r="Y149">
            <v>0</v>
          </cell>
          <cell r="Z149">
            <v>0</v>
          </cell>
          <cell r="AA149">
            <v>0</v>
          </cell>
          <cell r="AB149">
            <v>0</v>
          </cell>
          <cell r="AC149">
            <v>0</v>
          </cell>
          <cell r="AD149">
            <v>0</v>
          </cell>
          <cell r="AE149">
            <v>0</v>
          </cell>
          <cell r="AF149">
            <v>-1.7384411027209759E-3</v>
          </cell>
          <cell r="AG149">
            <v>1.3260558374115636E-2</v>
          </cell>
          <cell r="AH149">
            <v>1.3262955508204484E-2</v>
          </cell>
          <cell r="AI149">
            <v>1.2846257846657973E-2</v>
          </cell>
          <cell r="AJ149">
            <v>1.2407499592925154E-2</v>
          </cell>
          <cell r="AK149">
            <v>1.1700487394820535E-2</v>
          </cell>
          <cell r="AL149">
            <v>1.2698576014647413E-2</v>
          </cell>
          <cell r="AM149">
            <v>1.3589812264982119E-2</v>
          </cell>
          <cell r="AN149">
            <v>1.3987435421994892E-2</v>
          </cell>
          <cell r="AO149">
            <v>9.1203089242959334E-2</v>
          </cell>
          <cell r="AP149">
            <v>9.1794615972172658E-2</v>
          </cell>
          <cell r="AQ149">
            <v>9.2389132158696693E-2</v>
          </cell>
          <cell r="AR149">
            <v>9.2986571144403868E-2</v>
          </cell>
          <cell r="AS149">
            <v>9.3583209575273316E-2</v>
          </cell>
          <cell r="AT149">
            <v>9.4823406215372663E-2</v>
          </cell>
          <cell r="AU149">
            <v>0</v>
          </cell>
          <cell r="AV149">
            <v>0</v>
          </cell>
          <cell r="AW149">
            <v>0</v>
          </cell>
          <cell r="AX149">
            <v>0</v>
          </cell>
          <cell r="AY149">
            <v>0</v>
          </cell>
          <cell r="AZ149">
            <v>0</v>
          </cell>
          <cell r="BA149">
            <v>0</v>
          </cell>
          <cell r="BB149">
            <v>0</v>
          </cell>
          <cell r="BC149">
            <v>0</v>
          </cell>
          <cell r="BD149">
            <v>0</v>
          </cell>
          <cell r="BE149">
            <v>0</v>
          </cell>
          <cell r="BF149">
            <v>0</v>
          </cell>
          <cell r="BG149">
            <v>0</v>
          </cell>
          <cell r="BH149">
            <v>0</v>
          </cell>
          <cell r="BI149">
            <v>0</v>
          </cell>
          <cell r="BJ149">
            <v>0</v>
          </cell>
          <cell r="BK149">
            <v>0</v>
          </cell>
          <cell r="BL149">
            <v>0</v>
          </cell>
          <cell r="BM149">
            <v>0</v>
          </cell>
          <cell r="BN149">
            <v>0</v>
          </cell>
          <cell r="BO149">
            <v>0</v>
          </cell>
          <cell r="BP149">
            <v>0</v>
          </cell>
          <cell r="BQ149">
            <v>0</v>
          </cell>
          <cell r="BR149">
            <v>0</v>
          </cell>
          <cell r="BS149">
            <v>0</v>
          </cell>
          <cell r="BT149">
            <v>0</v>
          </cell>
          <cell r="BU149">
            <v>0</v>
          </cell>
          <cell r="BV149">
            <v>0</v>
          </cell>
          <cell r="BW149">
            <v>0</v>
          </cell>
          <cell r="BX149">
            <v>0</v>
          </cell>
          <cell r="BY149">
            <v>0</v>
          </cell>
          <cell r="BZ149">
            <v>0</v>
          </cell>
          <cell r="CA149">
            <v>0</v>
          </cell>
        </row>
        <row r="150">
          <cell r="Q150" t="str">
            <v>CM2 (per Unit of Volume of Products)</v>
          </cell>
          <cell r="S150" t="str">
            <v>€ / t</v>
          </cell>
          <cell r="T150">
            <v>0</v>
          </cell>
          <cell r="U150">
            <v>0</v>
          </cell>
          <cell r="V150">
            <v>0</v>
          </cell>
          <cell r="W150">
            <v>0</v>
          </cell>
          <cell r="X150">
            <v>0</v>
          </cell>
          <cell r="Y150">
            <v>0</v>
          </cell>
          <cell r="Z150">
            <v>0</v>
          </cell>
          <cell r="AA150">
            <v>0</v>
          </cell>
          <cell r="AB150">
            <v>0</v>
          </cell>
          <cell r="AC150">
            <v>0</v>
          </cell>
          <cell r="AD150">
            <v>0</v>
          </cell>
          <cell r="AE150">
            <v>0</v>
          </cell>
          <cell r="AF150">
            <v>-43.607698730289542</v>
          </cell>
          <cell r="AG150">
            <v>347.96428555209974</v>
          </cell>
          <cell r="AH150">
            <v>344.18326688600297</v>
          </cell>
          <cell r="AI150">
            <v>329.6574293173046</v>
          </cell>
          <cell r="AJ150">
            <v>314.82333461928096</v>
          </cell>
          <cell r="AK150">
            <v>297.90854397678208</v>
          </cell>
          <cell r="AL150">
            <v>324.4442920650751</v>
          </cell>
          <cell r="AM150">
            <v>348.4291321957773</v>
          </cell>
          <cell r="AN150">
            <v>359.88586571945228</v>
          </cell>
          <cell r="AO150">
            <v>2354.896230183736</v>
          </cell>
          <cell r="AP150">
            <v>2378.6186962130855</v>
          </cell>
          <cell r="AQ150">
            <v>2402.6128305496186</v>
          </cell>
          <cell r="AR150">
            <v>2426.8802246984856</v>
          </cell>
          <cell r="AS150">
            <v>2451.3267083022206</v>
          </cell>
          <cell r="AT150">
            <v>2492.8947246011949</v>
          </cell>
          <cell r="AU150">
            <v>0</v>
          </cell>
          <cell r="AV150">
            <v>0</v>
          </cell>
          <cell r="AW150">
            <v>0</v>
          </cell>
          <cell r="AX150">
            <v>0</v>
          </cell>
          <cell r="AY150">
            <v>0</v>
          </cell>
          <cell r="AZ150">
            <v>0</v>
          </cell>
          <cell r="BA150">
            <v>0</v>
          </cell>
          <cell r="BB150">
            <v>0</v>
          </cell>
          <cell r="BC150">
            <v>0</v>
          </cell>
          <cell r="BD150">
            <v>0</v>
          </cell>
          <cell r="BE150">
            <v>0</v>
          </cell>
          <cell r="BF150">
            <v>0</v>
          </cell>
          <cell r="BG150">
            <v>0</v>
          </cell>
          <cell r="BH150">
            <v>0</v>
          </cell>
          <cell r="BI150">
            <v>0</v>
          </cell>
          <cell r="BJ150">
            <v>0</v>
          </cell>
          <cell r="BK150">
            <v>0</v>
          </cell>
          <cell r="BL150">
            <v>0</v>
          </cell>
          <cell r="BM150">
            <v>0</v>
          </cell>
          <cell r="BN150">
            <v>0</v>
          </cell>
          <cell r="BO150">
            <v>0</v>
          </cell>
          <cell r="BP150">
            <v>0</v>
          </cell>
          <cell r="BQ150">
            <v>0</v>
          </cell>
          <cell r="BR150">
            <v>0</v>
          </cell>
          <cell r="BS150">
            <v>0</v>
          </cell>
          <cell r="BT150">
            <v>0</v>
          </cell>
          <cell r="BU150">
            <v>0</v>
          </cell>
          <cell r="BV150">
            <v>0</v>
          </cell>
          <cell r="BW150">
            <v>0</v>
          </cell>
          <cell r="BX150">
            <v>0</v>
          </cell>
          <cell r="BY150">
            <v>0</v>
          </cell>
          <cell r="BZ150">
            <v>0</v>
          </cell>
          <cell r="CA150">
            <v>0</v>
          </cell>
        </row>
        <row r="151">
          <cell r="Q151" t="str">
            <v>CM2*CF</v>
          </cell>
          <cell r="S151" t="str">
            <v>mn €</v>
          </cell>
          <cell r="T151">
            <v>0</v>
          </cell>
          <cell r="U151">
            <v>0</v>
          </cell>
          <cell r="V151">
            <v>0</v>
          </cell>
          <cell r="W151">
            <v>0</v>
          </cell>
          <cell r="X151">
            <v>0</v>
          </cell>
          <cell r="Y151">
            <v>0</v>
          </cell>
          <cell r="Z151">
            <v>0</v>
          </cell>
          <cell r="AA151">
            <v>0</v>
          </cell>
          <cell r="AB151">
            <v>0</v>
          </cell>
          <cell r="AC151">
            <v>0</v>
          </cell>
          <cell r="AD151">
            <v>-0.37028496412925133</v>
          </cell>
          <cell r="AE151">
            <v>-17.058771493631749</v>
          </cell>
          <cell r="AF151">
            <v>-23.903730060328559</v>
          </cell>
          <cell r="AG151">
            <v>0.75384638735515708</v>
          </cell>
          <cell r="AH151">
            <v>35.361767605682935</v>
          </cell>
          <cell r="AI151">
            <v>43.138875401418289</v>
          </cell>
          <cell r="AJ151">
            <v>42.820578927137596</v>
          </cell>
          <cell r="AK151">
            <v>42.460006779195986</v>
          </cell>
          <cell r="AL151">
            <v>42.97081979155714</v>
          </cell>
          <cell r="AM151">
            <v>43.429306004012645</v>
          </cell>
          <cell r="AN151">
            <v>43.635253076880431</v>
          </cell>
          <cell r="AO151">
            <v>44.083176344478787</v>
          </cell>
          <cell r="AP151">
            <v>44.534310783883548</v>
          </cell>
          <cell r="AQ151">
            <v>44.990513261012211</v>
          </cell>
          <cell r="AR151">
            <v>45.451809815258272</v>
          </cell>
          <cell r="AS151">
            <v>45.916306369586962</v>
          </cell>
          <cell r="AT151">
            <v>46.747911290579665</v>
          </cell>
          <cell r="AU151">
            <v>0</v>
          </cell>
          <cell r="AV151">
            <v>0</v>
          </cell>
          <cell r="AW151">
            <v>0</v>
          </cell>
          <cell r="AX151">
            <v>0</v>
          </cell>
          <cell r="AY151">
            <v>0</v>
          </cell>
          <cell r="AZ151">
            <v>0</v>
          </cell>
          <cell r="BA151">
            <v>0</v>
          </cell>
          <cell r="BB151">
            <v>0</v>
          </cell>
          <cell r="BC151">
            <v>0</v>
          </cell>
          <cell r="BD151">
            <v>0</v>
          </cell>
          <cell r="BE151">
            <v>0</v>
          </cell>
          <cell r="BF151">
            <v>0</v>
          </cell>
          <cell r="BG151">
            <v>0</v>
          </cell>
          <cell r="BH151">
            <v>0</v>
          </cell>
          <cell r="BI151">
            <v>0</v>
          </cell>
          <cell r="BJ151">
            <v>0</v>
          </cell>
          <cell r="BK151">
            <v>0</v>
          </cell>
          <cell r="BL151">
            <v>0</v>
          </cell>
          <cell r="BM151">
            <v>0</v>
          </cell>
          <cell r="BN151">
            <v>0</v>
          </cell>
          <cell r="BO151">
            <v>0</v>
          </cell>
          <cell r="BP151">
            <v>0</v>
          </cell>
          <cell r="BQ151">
            <v>0</v>
          </cell>
          <cell r="BR151">
            <v>0</v>
          </cell>
          <cell r="BS151">
            <v>0</v>
          </cell>
          <cell r="BT151">
            <v>0</v>
          </cell>
          <cell r="BU151">
            <v>0</v>
          </cell>
          <cell r="BV151">
            <v>0</v>
          </cell>
          <cell r="BW151">
            <v>0</v>
          </cell>
          <cell r="BX151">
            <v>0</v>
          </cell>
          <cell r="BY151">
            <v>0</v>
          </cell>
          <cell r="BZ151">
            <v>0</v>
          </cell>
          <cell r="CA151">
            <v>0</v>
          </cell>
        </row>
        <row r="152">
          <cell r="Q152" t="str">
            <v>CM2*CF (relative to Capital Base)</v>
          </cell>
          <cell r="S152" t="str">
            <v>%</v>
          </cell>
          <cell r="T152">
            <v>0</v>
          </cell>
          <cell r="U152">
            <v>0</v>
          </cell>
          <cell r="V152">
            <v>0</v>
          </cell>
          <cell r="W152">
            <v>0</v>
          </cell>
          <cell r="X152">
            <v>0</v>
          </cell>
          <cell r="Y152">
            <v>0</v>
          </cell>
          <cell r="Z152">
            <v>0</v>
          </cell>
          <cell r="AA152">
            <v>0</v>
          </cell>
          <cell r="AB152">
            <v>0</v>
          </cell>
          <cell r="AC152">
            <v>0</v>
          </cell>
          <cell r="AD152">
            <v>-6.5375170220559895E-4</v>
          </cell>
          <cell r="AE152">
            <v>-3.0117887524067348E-2</v>
          </cell>
          <cell r="AF152">
            <v>-4.2202913242105504E-2</v>
          </cell>
          <cell r="AG152">
            <v>1.3309434804999239E-3</v>
          </cell>
          <cell r="AH152">
            <v>6.243249930381873E-2</v>
          </cell>
          <cell r="AI152">
            <v>7.6163268717193297E-2</v>
          </cell>
          <cell r="AJ152">
            <v>7.560130460299716E-2</v>
          </cell>
          <cell r="AK152">
            <v>7.4964701234456171E-2</v>
          </cell>
          <cell r="AL152">
            <v>7.5866560366449745E-2</v>
          </cell>
          <cell r="AM152">
            <v>7.667603461160423E-2</v>
          </cell>
          <cell r="AN152">
            <v>7.7039641731780406E-2</v>
          </cell>
          <cell r="AO152">
            <v>7.7830466709884846E-2</v>
          </cell>
          <cell r="AP152">
            <v>7.8626961129737896E-2</v>
          </cell>
          <cell r="AQ152">
            <v>7.9432403356306858E-2</v>
          </cell>
          <cell r="AR152">
            <v>8.0246839363097219E-2</v>
          </cell>
          <cell r="AS152">
            <v>8.1066925087547592E-2</v>
          </cell>
          <cell r="AT152">
            <v>8.2535154114723966E-2</v>
          </cell>
          <cell r="AU152">
            <v>0</v>
          </cell>
          <cell r="AV152">
            <v>0</v>
          </cell>
          <cell r="AW152">
            <v>0</v>
          </cell>
          <cell r="AX152">
            <v>0</v>
          </cell>
          <cell r="AY152">
            <v>0</v>
          </cell>
          <cell r="AZ152">
            <v>0</v>
          </cell>
          <cell r="BA152">
            <v>0</v>
          </cell>
          <cell r="BB152">
            <v>0</v>
          </cell>
          <cell r="BC152">
            <v>0</v>
          </cell>
          <cell r="BD152">
            <v>0</v>
          </cell>
          <cell r="BE152">
            <v>0</v>
          </cell>
          <cell r="BF152">
            <v>0</v>
          </cell>
          <cell r="BG152">
            <v>0</v>
          </cell>
          <cell r="BH152">
            <v>0</v>
          </cell>
          <cell r="BI152">
            <v>0</v>
          </cell>
          <cell r="BJ152">
            <v>0</v>
          </cell>
          <cell r="BK152">
            <v>0</v>
          </cell>
          <cell r="BL152">
            <v>0</v>
          </cell>
          <cell r="BM152">
            <v>0</v>
          </cell>
          <cell r="BN152">
            <v>0</v>
          </cell>
          <cell r="BO152">
            <v>0</v>
          </cell>
          <cell r="BP152">
            <v>0</v>
          </cell>
          <cell r="BQ152">
            <v>0</v>
          </cell>
          <cell r="BR152">
            <v>0</v>
          </cell>
          <cell r="BS152">
            <v>0</v>
          </cell>
          <cell r="BT152">
            <v>0</v>
          </cell>
          <cell r="BU152">
            <v>0</v>
          </cell>
          <cell r="BV152">
            <v>0</v>
          </cell>
          <cell r="BW152">
            <v>0</v>
          </cell>
          <cell r="BX152">
            <v>0</v>
          </cell>
          <cell r="BY152">
            <v>0</v>
          </cell>
          <cell r="BZ152">
            <v>0</v>
          </cell>
          <cell r="CA152">
            <v>0</v>
          </cell>
        </row>
        <row r="153">
          <cell r="Q153" t="str">
            <v>Fixed Costs (2)</v>
          </cell>
          <cell r="S153" t="str">
            <v>mn €</v>
          </cell>
          <cell r="T153">
            <v>0</v>
          </cell>
          <cell r="U153">
            <v>0</v>
          </cell>
          <cell r="V153">
            <v>0</v>
          </cell>
          <cell r="W153">
            <v>0</v>
          </cell>
          <cell r="X153">
            <v>0</v>
          </cell>
          <cell r="Y153">
            <v>0</v>
          </cell>
          <cell r="Z153">
            <v>0</v>
          </cell>
          <cell r="AA153">
            <v>0</v>
          </cell>
          <cell r="AB153">
            <v>0</v>
          </cell>
          <cell r="AC153">
            <v>1.83</v>
          </cell>
          <cell r="AD153">
            <v>5.5602849641292513</v>
          </cell>
          <cell r="AE153">
            <v>58.253179737873765</v>
          </cell>
          <cell r="AF153">
            <v>70.749573237585906</v>
          </cell>
          <cell r="AG153">
            <v>54.237614361122404</v>
          </cell>
          <cell r="AH153">
            <v>21.890697612606136</v>
          </cell>
          <cell r="AI153">
            <v>14.515876056393671</v>
          </cell>
          <cell r="AJ153">
            <v>14.536748931978986</v>
          </cell>
          <cell r="AK153">
            <v>14.558179527538492</v>
          </cell>
          <cell r="AL153">
            <v>14.579408264347617</v>
          </cell>
          <cell r="AM153">
            <v>14.601818096512689</v>
          </cell>
          <cell r="AN153">
            <v>14.625578530794595</v>
          </cell>
          <cell r="AO153">
            <v>6.8624130707051147</v>
          </cell>
          <cell r="AP153">
            <v>6.8869140751888089</v>
          </cell>
          <cell r="AQ153">
            <v>6.9117939915076452</v>
          </cell>
          <cell r="AR153">
            <v>6.9370586899463706</v>
          </cell>
          <cell r="AS153">
            <v>6.9627141318725592</v>
          </cell>
          <cell r="AT153">
            <v>6.9645479376742863</v>
          </cell>
          <cell r="AU153">
            <v>3.7299200000000003</v>
          </cell>
          <cell r="AV153">
            <v>3.7299200000000003</v>
          </cell>
          <cell r="AW153">
            <v>3.7299200000000003</v>
          </cell>
          <cell r="AX153">
            <v>3.7299200000000003</v>
          </cell>
          <cell r="AY153">
            <v>3.7299200000000003</v>
          </cell>
          <cell r="AZ153">
            <v>3.7299200000000003</v>
          </cell>
          <cell r="BA153">
            <v>3.7299200000000003</v>
          </cell>
          <cell r="BB153">
            <v>3.7299200000000003</v>
          </cell>
          <cell r="BC153">
            <v>3.7299200000000003</v>
          </cell>
          <cell r="BD153">
            <v>0</v>
          </cell>
          <cell r="BE153">
            <v>0</v>
          </cell>
          <cell r="BF153">
            <v>0</v>
          </cell>
          <cell r="BG153">
            <v>0</v>
          </cell>
          <cell r="BH153">
            <v>0</v>
          </cell>
          <cell r="BI153">
            <v>0</v>
          </cell>
          <cell r="BJ153">
            <v>0</v>
          </cell>
          <cell r="BK153">
            <v>0</v>
          </cell>
          <cell r="BL153">
            <v>0</v>
          </cell>
          <cell r="BM153">
            <v>0</v>
          </cell>
          <cell r="BN153">
            <v>0</v>
          </cell>
          <cell r="BO153">
            <v>0</v>
          </cell>
          <cell r="BP153">
            <v>0</v>
          </cell>
          <cell r="BQ153">
            <v>0</v>
          </cell>
          <cell r="BR153">
            <v>0</v>
          </cell>
          <cell r="BS153">
            <v>0</v>
          </cell>
          <cell r="BT153">
            <v>0</v>
          </cell>
          <cell r="BU153">
            <v>0</v>
          </cell>
          <cell r="BV153">
            <v>0</v>
          </cell>
          <cell r="BW153">
            <v>0</v>
          </cell>
          <cell r="BX153">
            <v>0</v>
          </cell>
          <cell r="BY153">
            <v>0</v>
          </cell>
          <cell r="BZ153">
            <v>0</v>
          </cell>
          <cell r="CA153">
            <v>0</v>
          </cell>
        </row>
        <row r="154">
          <cell r="Q154" t="str">
            <v>Cost of idle equipment</v>
          </cell>
          <cell r="S154" t="str">
            <v>mn €</v>
          </cell>
          <cell r="T154">
            <v>0</v>
          </cell>
          <cell r="U154">
            <v>0</v>
          </cell>
          <cell r="V154">
            <v>0</v>
          </cell>
          <cell r="W154">
            <v>0</v>
          </cell>
          <cell r="X154">
            <v>0</v>
          </cell>
          <cell r="Y154">
            <v>0</v>
          </cell>
          <cell r="Z154">
            <v>0</v>
          </cell>
          <cell r="AA154">
            <v>0</v>
          </cell>
          <cell r="AB154">
            <v>0</v>
          </cell>
          <cell r="AC154">
            <v>0</v>
          </cell>
          <cell r="AD154">
            <v>0.37028496412925133</v>
          </cell>
          <cell r="AE154">
            <v>52.843179737873768</v>
          </cell>
          <cell r="AF154">
            <v>68.349573237585901</v>
          </cell>
          <cell r="AG154">
            <v>53.557614361122404</v>
          </cell>
          <cell r="AH154">
            <v>21.890697612606136</v>
          </cell>
          <cell r="AI154">
            <v>14.515876056393671</v>
          </cell>
          <cell r="AJ154">
            <v>14.536748931978986</v>
          </cell>
          <cell r="AK154">
            <v>14.558179527538492</v>
          </cell>
          <cell r="AL154">
            <v>14.579408264347617</v>
          </cell>
          <cell r="AM154">
            <v>14.601818096512689</v>
          </cell>
          <cell r="AN154">
            <v>14.625578530794595</v>
          </cell>
          <cell r="AO154">
            <v>6.8624130707051147</v>
          </cell>
          <cell r="AP154">
            <v>6.8869140751888089</v>
          </cell>
          <cell r="AQ154">
            <v>6.9117939915076452</v>
          </cell>
          <cell r="AR154">
            <v>6.9370586899463706</v>
          </cell>
          <cell r="AS154">
            <v>6.9627141318725592</v>
          </cell>
          <cell r="AT154">
            <v>6.9645479376742863</v>
          </cell>
          <cell r="AU154">
            <v>3.7299200000000003</v>
          </cell>
          <cell r="AV154">
            <v>3.7299200000000003</v>
          </cell>
          <cell r="AW154">
            <v>3.7299200000000003</v>
          </cell>
          <cell r="AX154">
            <v>3.7299200000000003</v>
          </cell>
          <cell r="AY154">
            <v>3.7299200000000003</v>
          </cell>
          <cell r="AZ154">
            <v>3.7299200000000003</v>
          </cell>
          <cell r="BA154">
            <v>3.7299200000000003</v>
          </cell>
          <cell r="BB154">
            <v>3.7299200000000003</v>
          </cell>
          <cell r="BC154">
            <v>3.7299200000000003</v>
          </cell>
          <cell r="BD154">
            <v>0</v>
          </cell>
          <cell r="BE154">
            <v>0</v>
          </cell>
          <cell r="BF154">
            <v>0</v>
          </cell>
          <cell r="BG154">
            <v>0</v>
          </cell>
          <cell r="BH154">
            <v>0</v>
          </cell>
          <cell r="BI154">
            <v>0</v>
          </cell>
          <cell r="BJ154">
            <v>0</v>
          </cell>
          <cell r="BK154">
            <v>0</v>
          </cell>
          <cell r="BL154">
            <v>0</v>
          </cell>
          <cell r="BM154">
            <v>0</v>
          </cell>
          <cell r="BN154">
            <v>0</v>
          </cell>
          <cell r="BO154">
            <v>0</v>
          </cell>
          <cell r="BP154">
            <v>0</v>
          </cell>
          <cell r="BQ154">
            <v>0</v>
          </cell>
          <cell r="BR154">
            <v>0</v>
          </cell>
          <cell r="BS154">
            <v>0</v>
          </cell>
          <cell r="BT154">
            <v>0</v>
          </cell>
          <cell r="BU154">
            <v>0</v>
          </cell>
          <cell r="BV154">
            <v>0</v>
          </cell>
          <cell r="BW154">
            <v>0</v>
          </cell>
          <cell r="BX154">
            <v>0</v>
          </cell>
          <cell r="BY154">
            <v>0</v>
          </cell>
          <cell r="BZ154">
            <v>0</v>
          </cell>
          <cell r="CA154">
            <v>0</v>
          </cell>
        </row>
        <row r="155">
          <cell r="Q155" t="str">
            <v>Fixed manufacturing expenditure</v>
          </cell>
          <cell r="S155" t="str">
            <v>mn €</v>
          </cell>
          <cell r="T155">
            <v>0</v>
          </cell>
          <cell r="U155">
            <v>0</v>
          </cell>
          <cell r="V155">
            <v>0</v>
          </cell>
          <cell r="W155">
            <v>0</v>
          </cell>
          <cell r="X155">
            <v>0</v>
          </cell>
          <cell r="Y155">
            <v>0</v>
          </cell>
          <cell r="Z155">
            <v>0</v>
          </cell>
          <cell r="AA155">
            <v>0</v>
          </cell>
          <cell r="AB155">
            <v>0</v>
          </cell>
          <cell r="AC155">
            <v>0</v>
          </cell>
          <cell r="AD155">
            <v>0.37028496412925133</v>
          </cell>
          <cell r="AE155">
            <v>11.476221900035931</v>
          </cell>
          <cell r="AF155">
            <v>30.801516606955261</v>
          </cell>
          <cell r="AG155">
            <v>22.477516921122401</v>
          </cell>
          <cell r="AH155">
            <v>9.2038584126061345</v>
          </cell>
          <cell r="AI155">
            <v>6.1147000563936711</v>
          </cell>
          <cell r="AJ155">
            <v>6.1355729319789862</v>
          </cell>
          <cell r="AK155">
            <v>6.1570035275384924</v>
          </cell>
          <cell r="AL155">
            <v>6.1782322643476171</v>
          </cell>
          <cell r="AM155">
            <v>6.2006420965126896</v>
          </cell>
          <cell r="AN155">
            <v>6.2244025307945963</v>
          </cell>
          <cell r="AO155">
            <v>6.2485304040384477</v>
          </cell>
          <cell r="AP155">
            <v>6.2730314085221428</v>
          </cell>
          <cell r="AQ155">
            <v>6.297911324840979</v>
          </cell>
          <cell r="AR155">
            <v>6.3231760232797036</v>
          </cell>
          <cell r="AS155">
            <v>6.348831465205893</v>
          </cell>
          <cell r="AT155">
            <v>6.3506652710076201</v>
          </cell>
          <cell r="AU155">
            <v>0</v>
          </cell>
          <cell r="AV155">
            <v>0</v>
          </cell>
          <cell r="AW155">
            <v>0</v>
          </cell>
          <cell r="AX155">
            <v>0</v>
          </cell>
          <cell r="AY155">
            <v>0</v>
          </cell>
          <cell r="AZ155">
            <v>0</v>
          </cell>
          <cell r="BA155">
            <v>0</v>
          </cell>
          <cell r="BB155">
            <v>0</v>
          </cell>
          <cell r="BC155">
            <v>0</v>
          </cell>
          <cell r="BD155">
            <v>0</v>
          </cell>
          <cell r="BE155">
            <v>0</v>
          </cell>
          <cell r="BF155">
            <v>0</v>
          </cell>
          <cell r="BG155">
            <v>0</v>
          </cell>
          <cell r="BH155">
            <v>0</v>
          </cell>
          <cell r="BI155">
            <v>0</v>
          </cell>
          <cell r="BJ155">
            <v>0</v>
          </cell>
          <cell r="BK155">
            <v>0</v>
          </cell>
          <cell r="BL155">
            <v>0</v>
          </cell>
          <cell r="BM155">
            <v>0</v>
          </cell>
          <cell r="BN155">
            <v>0</v>
          </cell>
          <cell r="BO155">
            <v>0</v>
          </cell>
          <cell r="BP155">
            <v>0</v>
          </cell>
          <cell r="BQ155">
            <v>0</v>
          </cell>
          <cell r="BR155">
            <v>0</v>
          </cell>
          <cell r="BS155">
            <v>0</v>
          </cell>
          <cell r="BT155">
            <v>0</v>
          </cell>
          <cell r="BU155">
            <v>0</v>
          </cell>
          <cell r="BV155">
            <v>0</v>
          </cell>
          <cell r="BW155">
            <v>0</v>
          </cell>
          <cell r="BX155">
            <v>0</v>
          </cell>
          <cell r="BY155">
            <v>0</v>
          </cell>
          <cell r="BZ155">
            <v>0</v>
          </cell>
          <cell r="CA155">
            <v>0</v>
          </cell>
        </row>
        <row r="156">
          <cell r="Q156" t="str">
            <v>Depreciation</v>
          </cell>
          <cell r="S156" t="str">
            <v>mn €</v>
          </cell>
          <cell r="T156">
            <v>0</v>
          </cell>
          <cell r="U156">
            <v>0</v>
          </cell>
          <cell r="V156">
            <v>0</v>
          </cell>
          <cell r="W156">
            <v>0</v>
          </cell>
          <cell r="X156">
            <v>0</v>
          </cell>
          <cell r="Y156">
            <v>0</v>
          </cell>
          <cell r="Z156">
            <v>0</v>
          </cell>
          <cell r="AA156">
            <v>0</v>
          </cell>
          <cell r="AB156">
            <v>0</v>
          </cell>
          <cell r="AC156">
            <v>0</v>
          </cell>
          <cell r="AD156">
            <v>0</v>
          </cell>
          <cell r="AE156">
            <v>41.366957837837838</v>
          </cell>
          <cell r="AF156">
            <v>37.54805663063064</v>
          </cell>
          <cell r="AG156">
            <v>31.080097440000007</v>
          </cell>
          <cell r="AH156">
            <v>12.686839200000001</v>
          </cell>
          <cell r="AI156">
            <v>8.4011759999999995</v>
          </cell>
          <cell r="AJ156">
            <v>8.4011759999999995</v>
          </cell>
          <cell r="AK156">
            <v>8.4011759999999995</v>
          </cell>
          <cell r="AL156">
            <v>8.4011759999999995</v>
          </cell>
          <cell r="AM156">
            <v>8.4011759999999995</v>
          </cell>
          <cell r="AN156">
            <v>8.4011759999999995</v>
          </cell>
          <cell r="AO156">
            <v>0.61388266666666658</v>
          </cell>
          <cell r="AP156">
            <v>0.61388266666666658</v>
          </cell>
          <cell r="AQ156">
            <v>0.61388266666666658</v>
          </cell>
          <cell r="AR156">
            <v>0.61388266666666658</v>
          </cell>
          <cell r="AS156">
            <v>0.61388266666666658</v>
          </cell>
          <cell r="AT156">
            <v>0.61388266666666658</v>
          </cell>
          <cell r="AU156">
            <v>3.7299200000000003</v>
          </cell>
          <cell r="AV156">
            <v>3.7299200000000003</v>
          </cell>
          <cell r="AW156">
            <v>3.7299200000000003</v>
          </cell>
          <cell r="AX156">
            <v>3.7299200000000003</v>
          </cell>
          <cell r="AY156">
            <v>3.7299200000000003</v>
          </cell>
          <cell r="AZ156">
            <v>3.7299200000000003</v>
          </cell>
          <cell r="BA156">
            <v>3.7299200000000003</v>
          </cell>
          <cell r="BB156">
            <v>3.7299200000000003</v>
          </cell>
          <cell r="BC156">
            <v>3.7299200000000003</v>
          </cell>
          <cell r="BD156">
            <v>0</v>
          </cell>
          <cell r="BE156">
            <v>0</v>
          </cell>
          <cell r="BF156">
            <v>0</v>
          </cell>
          <cell r="BG156">
            <v>0</v>
          </cell>
          <cell r="BH156">
            <v>0</v>
          </cell>
          <cell r="BI156">
            <v>0</v>
          </cell>
          <cell r="BJ156">
            <v>0</v>
          </cell>
          <cell r="BK156">
            <v>0</v>
          </cell>
          <cell r="BL156">
            <v>0</v>
          </cell>
          <cell r="BM156">
            <v>0</v>
          </cell>
          <cell r="BN156">
            <v>0</v>
          </cell>
          <cell r="BO156">
            <v>0</v>
          </cell>
          <cell r="BP156">
            <v>0</v>
          </cell>
          <cell r="BQ156">
            <v>0</v>
          </cell>
          <cell r="BR156">
            <v>0</v>
          </cell>
          <cell r="BS156">
            <v>0</v>
          </cell>
          <cell r="BT156">
            <v>0</v>
          </cell>
          <cell r="BU156">
            <v>0</v>
          </cell>
          <cell r="BV156">
            <v>0</v>
          </cell>
          <cell r="BW156">
            <v>0</v>
          </cell>
          <cell r="BX156">
            <v>0</v>
          </cell>
          <cell r="BY156">
            <v>0</v>
          </cell>
          <cell r="BZ156">
            <v>0</v>
          </cell>
          <cell r="CA156">
            <v>0</v>
          </cell>
        </row>
        <row r="157">
          <cell r="Q157" t="str">
            <v>Research costs</v>
          </cell>
          <cell r="S157" t="str">
            <v>mn €</v>
          </cell>
          <cell r="AC157">
            <v>1.83</v>
          </cell>
          <cell r="AD157">
            <v>5.19</v>
          </cell>
          <cell r="AE157">
            <v>5.41</v>
          </cell>
          <cell r="AF157">
            <v>2.4</v>
          </cell>
          <cell r="AG157">
            <v>0.68</v>
          </cell>
        </row>
        <row r="158">
          <cell r="Q158" t="str">
            <v>Administration costs</v>
          </cell>
          <cell r="S158" t="str">
            <v>mn €</v>
          </cell>
        </row>
        <row r="159">
          <cell r="Q159" t="str">
            <v>Other operating costs</v>
          </cell>
          <cell r="S159" t="str">
            <v>mn €</v>
          </cell>
          <cell r="T159">
            <v>0</v>
          </cell>
          <cell r="U159">
            <v>0</v>
          </cell>
          <cell r="V159">
            <v>0</v>
          </cell>
          <cell r="W159">
            <v>0</v>
          </cell>
          <cell r="X159">
            <v>0</v>
          </cell>
          <cell r="Y159">
            <v>0</v>
          </cell>
          <cell r="Z159">
            <v>0</v>
          </cell>
          <cell r="AA159">
            <v>0</v>
          </cell>
          <cell r="AB159">
            <v>0</v>
          </cell>
          <cell r="AC159">
            <v>0</v>
          </cell>
          <cell r="AD159">
            <v>0</v>
          </cell>
          <cell r="AE159">
            <v>0</v>
          </cell>
          <cell r="AF159">
            <v>0</v>
          </cell>
          <cell r="AG159">
            <v>0</v>
          </cell>
          <cell r="AH159">
            <v>0</v>
          </cell>
          <cell r="AI159">
            <v>0</v>
          </cell>
          <cell r="AJ159">
            <v>0</v>
          </cell>
          <cell r="AK159">
            <v>0</v>
          </cell>
          <cell r="AL159">
            <v>0</v>
          </cell>
          <cell r="AM159">
            <v>0</v>
          </cell>
          <cell r="AN159">
            <v>0</v>
          </cell>
          <cell r="AO159">
            <v>0</v>
          </cell>
          <cell r="AP159">
            <v>0</v>
          </cell>
          <cell r="AQ159">
            <v>0</v>
          </cell>
          <cell r="AR159">
            <v>0</v>
          </cell>
          <cell r="AS159">
            <v>0</v>
          </cell>
          <cell r="AT159">
            <v>0</v>
          </cell>
          <cell r="AU159">
            <v>0</v>
          </cell>
          <cell r="AV159">
            <v>0</v>
          </cell>
          <cell r="AW159">
            <v>0</v>
          </cell>
          <cell r="AX159">
            <v>0</v>
          </cell>
          <cell r="AY159">
            <v>0</v>
          </cell>
          <cell r="AZ159">
            <v>0</v>
          </cell>
          <cell r="BA159">
            <v>0</v>
          </cell>
          <cell r="BB159">
            <v>0</v>
          </cell>
          <cell r="BC159">
            <v>0</v>
          </cell>
          <cell r="BD159">
            <v>0</v>
          </cell>
          <cell r="BE159">
            <v>0</v>
          </cell>
          <cell r="BF159">
            <v>0</v>
          </cell>
          <cell r="BG159">
            <v>0</v>
          </cell>
          <cell r="BH159">
            <v>0</v>
          </cell>
          <cell r="BI159">
            <v>0</v>
          </cell>
          <cell r="BJ159">
            <v>0</v>
          </cell>
          <cell r="BK159">
            <v>0</v>
          </cell>
          <cell r="BL159">
            <v>0</v>
          </cell>
          <cell r="BM159">
            <v>0</v>
          </cell>
          <cell r="BN159">
            <v>0</v>
          </cell>
          <cell r="BO159">
            <v>0</v>
          </cell>
          <cell r="BP159">
            <v>0</v>
          </cell>
          <cell r="BQ159">
            <v>0</v>
          </cell>
          <cell r="BR159">
            <v>0</v>
          </cell>
          <cell r="BS159">
            <v>0</v>
          </cell>
          <cell r="BT159">
            <v>0</v>
          </cell>
          <cell r="BU159">
            <v>0</v>
          </cell>
          <cell r="BV159">
            <v>0</v>
          </cell>
          <cell r="BW159">
            <v>0</v>
          </cell>
          <cell r="BX159">
            <v>0</v>
          </cell>
          <cell r="BY159">
            <v>0</v>
          </cell>
          <cell r="BZ159">
            <v>0</v>
          </cell>
          <cell r="CA159">
            <v>0</v>
          </cell>
        </row>
        <row r="160">
          <cell r="Q160" t="str">
            <v>Expenses (not in capital base)</v>
          </cell>
          <cell r="S160" t="str">
            <v>mn €</v>
          </cell>
          <cell r="T160">
            <v>0</v>
          </cell>
          <cell r="U160">
            <v>0</v>
          </cell>
          <cell r="V160">
            <v>0</v>
          </cell>
          <cell r="W160">
            <v>0</v>
          </cell>
          <cell r="X160">
            <v>0</v>
          </cell>
          <cell r="Y160">
            <v>0</v>
          </cell>
          <cell r="Z160">
            <v>0</v>
          </cell>
          <cell r="AA160">
            <v>0</v>
          </cell>
          <cell r="AB160">
            <v>0</v>
          </cell>
          <cell r="AC160">
            <v>0</v>
          </cell>
          <cell r="AD160">
            <v>0</v>
          </cell>
          <cell r="AE160">
            <v>0</v>
          </cell>
          <cell r="AF160">
            <v>0</v>
          </cell>
          <cell r="AG160">
            <v>0</v>
          </cell>
          <cell r="AH160">
            <v>0</v>
          </cell>
          <cell r="AI160">
            <v>0</v>
          </cell>
          <cell r="AJ160">
            <v>0</v>
          </cell>
          <cell r="AK160">
            <v>0</v>
          </cell>
          <cell r="AL160">
            <v>0</v>
          </cell>
          <cell r="AM160">
            <v>0</v>
          </cell>
          <cell r="AN160">
            <v>0</v>
          </cell>
          <cell r="AO160">
            <v>0</v>
          </cell>
          <cell r="AP160">
            <v>0</v>
          </cell>
          <cell r="AQ160">
            <v>0</v>
          </cell>
          <cell r="AR160">
            <v>0</v>
          </cell>
          <cell r="AS160">
            <v>0</v>
          </cell>
          <cell r="AT160">
            <v>0</v>
          </cell>
          <cell r="AU160">
            <v>0</v>
          </cell>
          <cell r="AV160">
            <v>0</v>
          </cell>
          <cell r="AW160">
            <v>0</v>
          </cell>
          <cell r="AX160">
            <v>0</v>
          </cell>
          <cell r="AY160">
            <v>0</v>
          </cell>
          <cell r="AZ160">
            <v>0</v>
          </cell>
          <cell r="BA160">
            <v>0</v>
          </cell>
          <cell r="BB160">
            <v>0</v>
          </cell>
          <cell r="BC160">
            <v>0</v>
          </cell>
          <cell r="BD160">
            <v>0</v>
          </cell>
          <cell r="BE160">
            <v>0</v>
          </cell>
          <cell r="BF160">
            <v>0</v>
          </cell>
          <cell r="BG160">
            <v>0</v>
          </cell>
          <cell r="BH160">
            <v>0</v>
          </cell>
          <cell r="BI160">
            <v>0</v>
          </cell>
          <cell r="BJ160">
            <v>0</v>
          </cell>
          <cell r="BK160">
            <v>0</v>
          </cell>
          <cell r="BL160">
            <v>0</v>
          </cell>
          <cell r="BM160">
            <v>0</v>
          </cell>
          <cell r="BN160">
            <v>0</v>
          </cell>
          <cell r="BO160">
            <v>0</v>
          </cell>
          <cell r="BP160">
            <v>0</v>
          </cell>
          <cell r="BQ160">
            <v>0</v>
          </cell>
          <cell r="BR160">
            <v>0</v>
          </cell>
          <cell r="BS160">
            <v>0</v>
          </cell>
          <cell r="BT160">
            <v>0</v>
          </cell>
          <cell r="BU160">
            <v>0</v>
          </cell>
          <cell r="BV160">
            <v>0</v>
          </cell>
          <cell r="BW160">
            <v>0</v>
          </cell>
          <cell r="BX160">
            <v>0</v>
          </cell>
          <cell r="BY160">
            <v>0</v>
          </cell>
          <cell r="BZ160">
            <v>0</v>
          </cell>
          <cell r="CA160">
            <v>0</v>
          </cell>
        </row>
        <row r="161">
          <cell r="Q161" t="str">
            <v>Expenses (in capital base*)</v>
          </cell>
          <cell r="S161" t="str">
            <v>mn €</v>
          </cell>
          <cell r="T161">
            <v>0</v>
          </cell>
          <cell r="U161">
            <v>0</v>
          </cell>
          <cell r="V161">
            <v>0</v>
          </cell>
          <cell r="W161">
            <v>0</v>
          </cell>
          <cell r="X161">
            <v>0</v>
          </cell>
          <cell r="Y161">
            <v>0</v>
          </cell>
          <cell r="Z161">
            <v>0</v>
          </cell>
          <cell r="AA161">
            <v>0</v>
          </cell>
          <cell r="AB161">
            <v>0</v>
          </cell>
          <cell r="AC161">
            <v>0</v>
          </cell>
          <cell r="AD161">
            <v>0</v>
          </cell>
          <cell r="AE161">
            <v>0</v>
          </cell>
          <cell r="AF161">
            <v>0</v>
          </cell>
          <cell r="AG161">
            <v>0</v>
          </cell>
          <cell r="AH161">
            <v>0</v>
          </cell>
          <cell r="AI161">
            <v>0</v>
          </cell>
          <cell r="AJ161">
            <v>0</v>
          </cell>
          <cell r="AK161">
            <v>0</v>
          </cell>
          <cell r="AL161">
            <v>0</v>
          </cell>
          <cell r="AM161">
            <v>0</v>
          </cell>
          <cell r="AN161">
            <v>0</v>
          </cell>
          <cell r="AO161">
            <v>0</v>
          </cell>
          <cell r="AP161">
            <v>0</v>
          </cell>
          <cell r="AQ161">
            <v>0</v>
          </cell>
          <cell r="AR161">
            <v>0</v>
          </cell>
          <cell r="AS161">
            <v>0</v>
          </cell>
          <cell r="AT161">
            <v>0</v>
          </cell>
          <cell r="AU161">
            <v>0</v>
          </cell>
          <cell r="AV161">
            <v>0</v>
          </cell>
          <cell r="AW161">
            <v>0</v>
          </cell>
          <cell r="AX161">
            <v>0</v>
          </cell>
          <cell r="AY161">
            <v>0</v>
          </cell>
          <cell r="AZ161">
            <v>0</v>
          </cell>
          <cell r="BA161">
            <v>0</v>
          </cell>
          <cell r="BB161">
            <v>0</v>
          </cell>
          <cell r="BC161">
            <v>0</v>
          </cell>
          <cell r="BD161">
            <v>0</v>
          </cell>
          <cell r="BE161">
            <v>0</v>
          </cell>
          <cell r="BF161">
            <v>0</v>
          </cell>
          <cell r="BG161">
            <v>0</v>
          </cell>
          <cell r="BH161">
            <v>0</v>
          </cell>
          <cell r="BI161">
            <v>0</v>
          </cell>
          <cell r="BJ161">
            <v>0</v>
          </cell>
          <cell r="BK161">
            <v>0</v>
          </cell>
          <cell r="BL161">
            <v>0</v>
          </cell>
          <cell r="BM161">
            <v>0</v>
          </cell>
          <cell r="BN161">
            <v>0</v>
          </cell>
          <cell r="BO161">
            <v>0</v>
          </cell>
          <cell r="BP161">
            <v>0</v>
          </cell>
          <cell r="BQ161">
            <v>0</v>
          </cell>
          <cell r="BR161">
            <v>0</v>
          </cell>
          <cell r="BS161">
            <v>0</v>
          </cell>
          <cell r="BT161">
            <v>0</v>
          </cell>
          <cell r="BU161">
            <v>0</v>
          </cell>
          <cell r="BV161">
            <v>0</v>
          </cell>
          <cell r="BW161">
            <v>0</v>
          </cell>
          <cell r="BX161">
            <v>0</v>
          </cell>
          <cell r="BY161">
            <v>0</v>
          </cell>
          <cell r="BZ161">
            <v>0</v>
          </cell>
          <cell r="CA161">
            <v>0</v>
          </cell>
        </row>
        <row r="162">
          <cell r="Q162" t="str">
            <v>Other costs</v>
          </cell>
          <cell r="S162" t="str">
            <v>mn €</v>
          </cell>
        </row>
        <row r="163">
          <cell r="Q163" t="str">
            <v>License Fees</v>
          </cell>
          <cell r="S163" t="str">
            <v>mn €</v>
          </cell>
          <cell r="T163">
            <v>0</v>
          </cell>
          <cell r="U163">
            <v>0</v>
          </cell>
          <cell r="V163">
            <v>0</v>
          </cell>
          <cell r="W163">
            <v>0</v>
          </cell>
          <cell r="X163">
            <v>0</v>
          </cell>
          <cell r="Y163">
            <v>0</v>
          </cell>
          <cell r="Z163">
            <v>0</v>
          </cell>
          <cell r="AA163">
            <v>0</v>
          </cell>
          <cell r="AB163">
            <v>0</v>
          </cell>
          <cell r="AC163">
            <v>0</v>
          </cell>
          <cell r="AD163">
            <v>0</v>
          </cell>
          <cell r="AE163">
            <v>0</v>
          </cell>
          <cell r="AF163">
            <v>0</v>
          </cell>
          <cell r="AG163">
            <v>0</v>
          </cell>
          <cell r="AH163">
            <v>0</v>
          </cell>
          <cell r="AI163">
            <v>0</v>
          </cell>
          <cell r="AJ163">
            <v>0</v>
          </cell>
          <cell r="AK163">
            <v>0</v>
          </cell>
          <cell r="AL163">
            <v>0</v>
          </cell>
          <cell r="AM163">
            <v>0</v>
          </cell>
          <cell r="AN163">
            <v>0</v>
          </cell>
          <cell r="AO163">
            <v>0</v>
          </cell>
          <cell r="AP163">
            <v>0</v>
          </cell>
          <cell r="AQ163">
            <v>0</v>
          </cell>
          <cell r="AR163">
            <v>0</v>
          </cell>
          <cell r="AS163">
            <v>0</v>
          </cell>
          <cell r="AT163">
            <v>0</v>
          </cell>
          <cell r="AU163">
            <v>0</v>
          </cell>
          <cell r="AV163">
            <v>0</v>
          </cell>
          <cell r="AW163">
            <v>0</v>
          </cell>
          <cell r="AX163">
            <v>0</v>
          </cell>
          <cell r="AY163">
            <v>0</v>
          </cell>
          <cell r="AZ163">
            <v>0</v>
          </cell>
          <cell r="BA163">
            <v>0</v>
          </cell>
          <cell r="BB163">
            <v>0</v>
          </cell>
          <cell r="BC163">
            <v>0</v>
          </cell>
          <cell r="BD163">
            <v>0</v>
          </cell>
          <cell r="BE163">
            <v>0</v>
          </cell>
          <cell r="BF163">
            <v>0</v>
          </cell>
          <cell r="BG163">
            <v>0</v>
          </cell>
          <cell r="BH163">
            <v>0</v>
          </cell>
          <cell r="BI163">
            <v>0</v>
          </cell>
          <cell r="BJ163">
            <v>0</v>
          </cell>
          <cell r="BK163">
            <v>0</v>
          </cell>
          <cell r="BL163">
            <v>0</v>
          </cell>
          <cell r="BM163">
            <v>0</v>
          </cell>
          <cell r="BN163">
            <v>0</v>
          </cell>
          <cell r="BO163">
            <v>0</v>
          </cell>
          <cell r="BP163">
            <v>0</v>
          </cell>
          <cell r="BQ163">
            <v>0</v>
          </cell>
          <cell r="BR163">
            <v>0</v>
          </cell>
          <cell r="BS163">
            <v>0</v>
          </cell>
          <cell r="BT163">
            <v>0</v>
          </cell>
          <cell r="BU163">
            <v>0</v>
          </cell>
          <cell r="BV163">
            <v>0</v>
          </cell>
          <cell r="BW163">
            <v>0</v>
          </cell>
          <cell r="BX163">
            <v>0</v>
          </cell>
          <cell r="BY163">
            <v>0</v>
          </cell>
          <cell r="BZ163">
            <v>0</v>
          </cell>
          <cell r="CA163">
            <v>0</v>
          </cell>
        </row>
        <row r="164">
          <cell r="Q164" t="str">
            <v>License Fees to BASF SE</v>
          </cell>
          <cell r="S164" t="str">
            <v>mn €</v>
          </cell>
        </row>
        <row r="165">
          <cell r="Q165" t="str">
            <v>License Fees to Corp</v>
          </cell>
          <cell r="AB165">
            <v>0</v>
          </cell>
          <cell r="AC165">
            <v>0</v>
          </cell>
          <cell r="AD165">
            <v>0</v>
          </cell>
          <cell r="AE165">
            <v>0</v>
          </cell>
          <cell r="AF165">
            <v>0</v>
          </cell>
          <cell r="AG165">
            <v>0</v>
          </cell>
          <cell r="AH165">
            <v>0</v>
          </cell>
          <cell r="AI165">
            <v>0</v>
          </cell>
          <cell r="AJ165">
            <v>0</v>
          </cell>
          <cell r="AK165">
            <v>0</v>
          </cell>
          <cell r="AL165">
            <v>0</v>
          </cell>
          <cell r="AM165">
            <v>0</v>
          </cell>
          <cell r="AN165">
            <v>0</v>
          </cell>
          <cell r="AO165">
            <v>0</v>
          </cell>
          <cell r="AP165">
            <v>0</v>
          </cell>
          <cell r="AQ165">
            <v>0</v>
          </cell>
          <cell r="AR165">
            <v>0</v>
          </cell>
          <cell r="AS165">
            <v>0</v>
          </cell>
          <cell r="AT165">
            <v>0</v>
          </cell>
        </row>
        <row r="166">
          <cell r="Q166" t="str">
            <v>License Fees to 3rd Party</v>
          </cell>
          <cell r="S166" t="str">
            <v>mn €</v>
          </cell>
        </row>
        <row r="167">
          <cell r="Q167" t="str">
            <v>EBIT</v>
          </cell>
          <cell r="S167" t="str">
            <v>mn €</v>
          </cell>
          <cell r="T167">
            <v>0</v>
          </cell>
          <cell r="U167">
            <v>0</v>
          </cell>
          <cell r="V167">
            <v>0</v>
          </cell>
          <cell r="W167">
            <v>0</v>
          </cell>
          <cell r="X167">
            <v>0</v>
          </cell>
          <cell r="Y167">
            <v>0</v>
          </cell>
          <cell r="Z167">
            <v>0</v>
          </cell>
          <cell r="AA167">
            <v>0</v>
          </cell>
          <cell r="AB167">
            <v>0</v>
          </cell>
          <cell r="AC167">
            <v>-1.83</v>
          </cell>
          <cell r="AD167">
            <v>-5.5602849641292513</v>
          </cell>
          <cell r="AE167">
            <v>-63.83572933146958</v>
          </cell>
          <cell r="AF167">
            <v>-70.915282492761008</v>
          </cell>
          <cell r="AG167">
            <v>-50.971273612644843</v>
          </cell>
          <cell r="AH167">
            <v>-15.683352394317073</v>
          </cell>
          <cell r="AI167">
            <v>-7.9062445985817131</v>
          </cell>
          <cell r="AJ167">
            <v>-8.2245410728624027</v>
          </cell>
          <cell r="AK167">
            <v>-8.5851132208040113</v>
          </cell>
          <cell r="AL167">
            <v>-8.0743002084428603</v>
          </cell>
          <cell r="AM167">
            <v>-7.6158139959873541</v>
          </cell>
          <cell r="AN167">
            <v>-7.4098669231195764</v>
          </cell>
          <cell r="AO167">
            <v>40.353256344478787</v>
          </cell>
          <cell r="AP167">
            <v>40.804390783883548</v>
          </cell>
          <cell r="AQ167">
            <v>41.260593261012211</v>
          </cell>
          <cell r="AR167">
            <v>41.721889815258272</v>
          </cell>
          <cell r="AS167">
            <v>42.186386369586963</v>
          </cell>
          <cell r="AT167">
            <v>43.017991290579673</v>
          </cell>
          <cell r="AU167">
            <v>-3.7299200000000003</v>
          </cell>
          <cell r="AV167">
            <v>-3.7299200000000003</v>
          </cell>
          <cell r="AW167">
            <v>-3.7299200000000003</v>
          </cell>
          <cell r="AX167">
            <v>-3.7299200000000003</v>
          </cell>
          <cell r="AY167">
            <v>-3.7299200000000003</v>
          </cell>
          <cell r="AZ167">
            <v>-3.7299200000000003</v>
          </cell>
          <cell r="BA167">
            <v>-3.7299200000000003</v>
          </cell>
          <cell r="BB167">
            <v>-3.7299200000000003</v>
          </cell>
          <cell r="BC167">
            <v>-3.7299200000000003</v>
          </cell>
          <cell r="BD167">
            <v>0</v>
          </cell>
          <cell r="BE167">
            <v>0</v>
          </cell>
          <cell r="BF167">
            <v>0</v>
          </cell>
          <cell r="BG167">
            <v>0</v>
          </cell>
          <cell r="BH167">
            <v>0</v>
          </cell>
          <cell r="BI167">
            <v>0</v>
          </cell>
          <cell r="BJ167">
            <v>0</v>
          </cell>
          <cell r="BK167">
            <v>0</v>
          </cell>
          <cell r="BL167">
            <v>0</v>
          </cell>
          <cell r="BM167">
            <v>0</v>
          </cell>
          <cell r="BN167">
            <v>0</v>
          </cell>
          <cell r="BO167">
            <v>0</v>
          </cell>
          <cell r="BP167">
            <v>0</v>
          </cell>
          <cell r="BQ167">
            <v>0</v>
          </cell>
          <cell r="BR167">
            <v>0</v>
          </cell>
          <cell r="BS167">
            <v>0</v>
          </cell>
          <cell r="BT167">
            <v>0</v>
          </cell>
          <cell r="BU167">
            <v>0</v>
          </cell>
          <cell r="BV167">
            <v>0</v>
          </cell>
          <cell r="BW167">
            <v>0</v>
          </cell>
          <cell r="BX167">
            <v>0</v>
          </cell>
          <cell r="BY167">
            <v>0</v>
          </cell>
          <cell r="BZ167">
            <v>0</v>
          </cell>
          <cell r="CA167">
            <v>0</v>
          </cell>
        </row>
        <row r="168">
          <cell r="Q168" t="str">
            <v>Depreciation</v>
          </cell>
          <cell r="S168" t="str">
            <v>mn €</v>
          </cell>
          <cell r="T168">
            <v>0</v>
          </cell>
          <cell r="U168">
            <v>0</v>
          </cell>
          <cell r="V168">
            <v>0</v>
          </cell>
          <cell r="W168">
            <v>0</v>
          </cell>
          <cell r="X168">
            <v>0</v>
          </cell>
          <cell r="Y168">
            <v>0</v>
          </cell>
          <cell r="Z168">
            <v>0</v>
          </cell>
          <cell r="AA168">
            <v>0</v>
          </cell>
          <cell r="AB168">
            <v>0</v>
          </cell>
          <cell r="AC168">
            <v>0</v>
          </cell>
          <cell r="AD168">
            <v>0</v>
          </cell>
          <cell r="AE168">
            <v>41.366957837837838</v>
          </cell>
          <cell r="AF168">
            <v>44.61155243243244</v>
          </cell>
          <cell r="AG168">
            <v>51.045120000000004</v>
          </cell>
          <cell r="AH168">
            <v>51.045120000000004</v>
          </cell>
          <cell r="AI168">
            <v>51.045120000000004</v>
          </cell>
          <cell r="AJ168">
            <v>51.045120000000004</v>
          </cell>
          <cell r="AK168">
            <v>51.045120000000004</v>
          </cell>
          <cell r="AL168">
            <v>51.045120000000004</v>
          </cell>
          <cell r="AM168">
            <v>51.045120000000004</v>
          </cell>
          <cell r="AN168">
            <v>51.045120000000004</v>
          </cell>
          <cell r="AO168">
            <v>3.7299200000000003</v>
          </cell>
          <cell r="AP168">
            <v>3.7299200000000003</v>
          </cell>
          <cell r="AQ168">
            <v>3.7299200000000003</v>
          </cell>
          <cell r="AR168">
            <v>3.7299200000000003</v>
          </cell>
          <cell r="AS168">
            <v>3.7299200000000003</v>
          </cell>
          <cell r="AT168">
            <v>3.7299200000000003</v>
          </cell>
          <cell r="AU168">
            <v>3.7299200000000003</v>
          </cell>
          <cell r="AV168">
            <v>3.7299200000000003</v>
          </cell>
          <cell r="AW168">
            <v>3.7299200000000003</v>
          </cell>
          <cell r="AX168">
            <v>3.7299200000000003</v>
          </cell>
          <cell r="AY168">
            <v>3.7299200000000003</v>
          </cell>
          <cell r="AZ168">
            <v>3.7299200000000003</v>
          </cell>
          <cell r="BA168">
            <v>3.7299200000000003</v>
          </cell>
          <cell r="BB168">
            <v>3.7299200000000003</v>
          </cell>
          <cell r="BC168">
            <v>3.7299200000000003</v>
          </cell>
          <cell r="BD168">
            <v>0</v>
          </cell>
          <cell r="BE168">
            <v>0</v>
          </cell>
          <cell r="BF168">
            <v>0</v>
          </cell>
          <cell r="BG168">
            <v>0</v>
          </cell>
          <cell r="BH168">
            <v>0</v>
          </cell>
          <cell r="BI168">
            <v>0</v>
          </cell>
          <cell r="BJ168">
            <v>0</v>
          </cell>
          <cell r="BK168">
            <v>0</v>
          </cell>
          <cell r="BL168">
            <v>0</v>
          </cell>
          <cell r="BM168">
            <v>0</v>
          </cell>
          <cell r="BN168">
            <v>0</v>
          </cell>
          <cell r="BO168">
            <v>0</v>
          </cell>
          <cell r="BP168">
            <v>0</v>
          </cell>
          <cell r="BQ168">
            <v>0</v>
          </cell>
          <cell r="BR168">
            <v>0</v>
          </cell>
          <cell r="BS168">
            <v>0</v>
          </cell>
          <cell r="BT168">
            <v>0</v>
          </cell>
          <cell r="BU168">
            <v>0</v>
          </cell>
          <cell r="BV168">
            <v>0</v>
          </cell>
          <cell r="BW168">
            <v>0</v>
          </cell>
          <cell r="BX168">
            <v>0</v>
          </cell>
          <cell r="BY168">
            <v>0</v>
          </cell>
          <cell r="BZ168">
            <v>0</v>
          </cell>
          <cell r="CA168">
            <v>0</v>
          </cell>
        </row>
        <row r="169">
          <cell r="Q169" t="str">
            <v>Payout (EBITDA)</v>
          </cell>
          <cell r="S169" t="str">
            <v>mn €</v>
          </cell>
          <cell r="T169">
            <v>0</v>
          </cell>
          <cell r="U169">
            <v>0</v>
          </cell>
          <cell r="V169">
            <v>0</v>
          </cell>
          <cell r="W169">
            <v>0</v>
          </cell>
          <cell r="X169">
            <v>0</v>
          </cell>
          <cell r="Y169">
            <v>0</v>
          </cell>
          <cell r="Z169">
            <v>0</v>
          </cell>
          <cell r="AA169">
            <v>0</v>
          </cell>
          <cell r="AB169">
            <v>0</v>
          </cell>
          <cell r="AC169">
            <v>-1.83</v>
          </cell>
          <cell r="AD169">
            <v>-5.5602849641292513</v>
          </cell>
          <cell r="AE169">
            <v>-22.468771493631742</v>
          </cell>
          <cell r="AF169">
            <v>-26.303730060328569</v>
          </cell>
          <cell r="AG169">
            <v>7.3846387355160914E-2</v>
          </cell>
          <cell r="AH169">
            <v>35.361767605682928</v>
          </cell>
          <cell r="AI169">
            <v>43.138875401418289</v>
          </cell>
          <cell r="AJ169">
            <v>42.820578927137603</v>
          </cell>
          <cell r="AK169">
            <v>42.460006779195993</v>
          </cell>
          <cell r="AL169">
            <v>42.970819791557147</v>
          </cell>
          <cell r="AM169">
            <v>43.429306004012652</v>
          </cell>
          <cell r="AN169">
            <v>43.635253076880431</v>
          </cell>
          <cell r="AO169">
            <v>44.083176344478787</v>
          </cell>
          <cell r="AP169">
            <v>44.534310783883548</v>
          </cell>
          <cell r="AQ169">
            <v>44.990513261012211</v>
          </cell>
          <cell r="AR169">
            <v>45.451809815258272</v>
          </cell>
          <cell r="AS169">
            <v>45.916306369586962</v>
          </cell>
          <cell r="AT169">
            <v>46.747911290579673</v>
          </cell>
          <cell r="AU169">
            <v>0</v>
          </cell>
          <cell r="AV169">
            <v>0</v>
          </cell>
          <cell r="AW169">
            <v>0</v>
          </cell>
          <cell r="AX169">
            <v>0</v>
          </cell>
          <cell r="AY169">
            <v>0</v>
          </cell>
          <cell r="AZ169">
            <v>0</v>
          </cell>
          <cell r="BA169">
            <v>0</v>
          </cell>
          <cell r="BB169">
            <v>0</v>
          </cell>
          <cell r="BC169">
            <v>0</v>
          </cell>
          <cell r="BD169">
            <v>0</v>
          </cell>
          <cell r="BE169">
            <v>0</v>
          </cell>
          <cell r="BF169">
            <v>0</v>
          </cell>
          <cell r="BG169">
            <v>0</v>
          </cell>
          <cell r="BH169">
            <v>0</v>
          </cell>
          <cell r="BI169">
            <v>0</v>
          </cell>
          <cell r="BJ169">
            <v>0</v>
          </cell>
          <cell r="BK169">
            <v>0</v>
          </cell>
          <cell r="BL169">
            <v>0</v>
          </cell>
          <cell r="BM169">
            <v>0</v>
          </cell>
          <cell r="BN169">
            <v>0</v>
          </cell>
          <cell r="BO169">
            <v>0</v>
          </cell>
          <cell r="BP169">
            <v>0</v>
          </cell>
          <cell r="BQ169">
            <v>0</v>
          </cell>
          <cell r="BR169">
            <v>0</v>
          </cell>
          <cell r="BS169">
            <v>0</v>
          </cell>
          <cell r="BT169">
            <v>0</v>
          </cell>
          <cell r="BU169">
            <v>0</v>
          </cell>
          <cell r="BV169">
            <v>0</v>
          </cell>
          <cell r="BW169">
            <v>0</v>
          </cell>
          <cell r="BX169">
            <v>0</v>
          </cell>
          <cell r="BY169">
            <v>0</v>
          </cell>
          <cell r="BZ169">
            <v>0</v>
          </cell>
          <cell r="CA169">
            <v>0</v>
          </cell>
        </row>
        <row r="170">
          <cell r="Q170" t="str">
            <v>Payout adjusted</v>
          </cell>
          <cell r="S170" t="str">
            <v>mn €</v>
          </cell>
          <cell r="T170">
            <v>0</v>
          </cell>
          <cell r="U170">
            <v>0</v>
          </cell>
          <cell r="V170">
            <v>0</v>
          </cell>
          <cell r="W170">
            <v>0</v>
          </cell>
          <cell r="X170">
            <v>0</v>
          </cell>
          <cell r="Y170">
            <v>0</v>
          </cell>
          <cell r="Z170">
            <v>0</v>
          </cell>
          <cell r="AA170">
            <v>0</v>
          </cell>
          <cell r="AB170">
            <v>0</v>
          </cell>
          <cell r="AC170">
            <v>-1.83</v>
          </cell>
          <cell r="AD170">
            <v>-5.5602849641292513</v>
          </cell>
          <cell r="AE170">
            <v>-22.468771493631742</v>
          </cell>
          <cell r="AF170">
            <v>-26.303730060328569</v>
          </cell>
          <cell r="AG170">
            <v>7.3846387355160914E-2</v>
          </cell>
          <cell r="AH170">
            <v>35.361767605682928</v>
          </cell>
          <cell r="AI170">
            <v>43.138875401418289</v>
          </cell>
          <cell r="AJ170">
            <v>42.820578927137603</v>
          </cell>
          <cell r="AK170">
            <v>42.460006779195993</v>
          </cell>
          <cell r="AL170">
            <v>42.970819791557147</v>
          </cell>
          <cell r="AM170">
            <v>43.429306004012652</v>
          </cell>
          <cell r="AN170">
            <v>43.635253076880431</v>
          </cell>
          <cell r="AO170">
            <v>44.083176344478787</v>
          </cell>
          <cell r="AP170">
            <v>44.534310783883548</v>
          </cell>
          <cell r="AQ170">
            <v>44.990513261012211</v>
          </cell>
          <cell r="AR170">
            <v>45.451809815258272</v>
          </cell>
          <cell r="AS170">
            <v>45.916306369586962</v>
          </cell>
          <cell r="AT170">
            <v>23.373955645289836</v>
          </cell>
          <cell r="AU170">
            <v>0</v>
          </cell>
          <cell r="AV170">
            <v>0</v>
          </cell>
          <cell r="AW170">
            <v>0</v>
          </cell>
          <cell r="AX170">
            <v>0</v>
          </cell>
          <cell r="AY170">
            <v>0</v>
          </cell>
          <cell r="AZ170">
            <v>0</v>
          </cell>
          <cell r="BA170">
            <v>0</v>
          </cell>
          <cell r="BB170">
            <v>0</v>
          </cell>
          <cell r="BC170">
            <v>0</v>
          </cell>
          <cell r="BD170">
            <v>0</v>
          </cell>
          <cell r="BE170">
            <v>0</v>
          </cell>
          <cell r="BF170">
            <v>0</v>
          </cell>
          <cell r="BG170">
            <v>0</v>
          </cell>
          <cell r="BH170">
            <v>0</v>
          </cell>
          <cell r="BI170">
            <v>0</v>
          </cell>
          <cell r="BJ170">
            <v>0</v>
          </cell>
          <cell r="BK170">
            <v>0</v>
          </cell>
          <cell r="BL170">
            <v>0</v>
          </cell>
          <cell r="BM170">
            <v>0</v>
          </cell>
          <cell r="BN170">
            <v>0</v>
          </cell>
          <cell r="BO170">
            <v>0</v>
          </cell>
          <cell r="BP170">
            <v>0</v>
          </cell>
          <cell r="BQ170">
            <v>0</v>
          </cell>
          <cell r="BR170">
            <v>0</v>
          </cell>
          <cell r="BS170">
            <v>0</v>
          </cell>
          <cell r="BT170">
            <v>0</v>
          </cell>
          <cell r="BU170">
            <v>0</v>
          </cell>
          <cell r="BV170">
            <v>0</v>
          </cell>
          <cell r="BW170">
            <v>0</v>
          </cell>
          <cell r="BX170">
            <v>0</v>
          </cell>
          <cell r="BY170">
            <v>0</v>
          </cell>
          <cell r="BZ170">
            <v>0</v>
          </cell>
          <cell r="CA170">
            <v>0</v>
          </cell>
        </row>
        <row r="171">
          <cell r="Q171" t="str">
            <v>Tax depreciation</v>
          </cell>
          <cell r="S171" t="str">
            <v>mn €</v>
          </cell>
          <cell r="T171">
            <v>0</v>
          </cell>
          <cell r="U171">
            <v>0</v>
          </cell>
          <cell r="V171">
            <v>0</v>
          </cell>
          <cell r="W171">
            <v>0</v>
          </cell>
          <cell r="X171">
            <v>0</v>
          </cell>
          <cell r="Y171">
            <v>0</v>
          </cell>
          <cell r="Z171">
            <v>0</v>
          </cell>
          <cell r="AA171">
            <v>0</v>
          </cell>
          <cell r="AB171">
            <v>0</v>
          </cell>
          <cell r="AC171">
            <v>0</v>
          </cell>
          <cell r="AD171">
            <v>0</v>
          </cell>
          <cell r="AE171">
            <v>39.755943783783785</v>
          </cell>
          <cell r="AF171">
            <v>42.915403243243254</v>
          </cell>
          <cell r="AG171">
            <v>49.180160000000008</v>
          </cell>
          <cell r="AH171">
            <v>49.180160000000008</v>
          </cell>
          <cell r="AI171">
            <v>49.180160000000008</v>
          </cell>
          <cell r="AJ171">
            <v>49.180160000000008</v>
          </cell>
          <cell r="AK171">
            <v>49.180160000000008</v>
          </cell>
          <cell r="AL171">
            <v>49.180160000000008</v>
          </cell>
          <cell r="AM171">
            <v>49.180160000000008</v>
          </cell>
          <cell r="AN171">
            <v>49.180160000000008</v>
          </cell>
          <cell r="AO171">
            <v>1.8649600000000002</v>
          </cell>
          <cell r="AP171">
            <v>1.8649600000000002</v>
          </cell>
          <cell r="AQ171">
            <v>1.8649600000000002</v>
          </cell>
          <cell r="AR171">
            <v>1.8649600000000002</v>
          </cell>
          <cell r="AS171">
            <v>1.8649600000000002</v>
          </cell>
          <cell r="AT171">
            <v>80.962572972972964</v>
          </cell>
          <cell r="AU171">
            <v>0</v>
          </cell>
          <cell r="AV171">
            <v>0</v>
          </cell>
          <cell r="AW171">
            <v>0</v>
          </cell>
          <cell r="AX171">
            <v>0</v>
          </cell>
          <cell r="AY171">
            <v>0</v>
          </cell>
          <cell r="AZ171">
            <v>0</v>
          </cell>
          <cell r="BA171">
            <v>0</v>
          </cell>
          <cell r="BB171">
            <v>0</v>
          </cell>
          <cell r="BC171">
            <v>0</v>
          </cell>
          <cell r="BD171">
            <v>0</v>
          </cell>
          <cell r="BE171">
            <v>0</v>
          </cell>
          <cell r="BF171">
            <v>0</v>
          </cell>
          <cell r="BG171">
            <v>0</v>
          </cell>
          <cell r="BH171">
            <v>0</v>
          </cell>
          <cell r="BI171">
            <v>0</v>
          </cell>
          <cell r="BJ171">
            <v>0</v>
          </cell>
          <cell r="BK171">
            <v>0</v>
          </cell>
          <cell r="BL171">
            <v>0</v>
          </cell>
          <cell r="BM171">
            <v>0</v>
          </cell>
          <cell r="BN171">
            <v>0</v>
          </cell>
          <cell r="BO171">
            <v>0</v>
          </cell>
          <cell r="BP171">
            <v>0</v>
          </cell>
          <cell r="BQ171">
            <v>0</v>
          </cell>
          <cell r="BR171">
            <v>0</v>
          </cell>
          <cell r="BS171">
            <v>0</v>
          </cell>
          <cell r="BT171">
            <v>0</v>
          </cell>
          <cell r="BU171">
            <v>0</v>
          </cell>
          <cell r="BV171">
            <v>0</v>
          </cell>
          <cell r="BW171">
            <v>0</v>
          </cell>
          <cell r="BX171">
            <v>0</v>
          </cell>
          <cell r="BY171">
            <v>0</v>
          </cell>
          <cell r="BZ171">
            <v>0</v>
          </cell>
          <cell r="CA171">
            <v>0</v>
          </cell>
        </row>
        <row r="172">
          <cell r="Q172" t="str">
            <v>Equipment</v>
          </cell>
          <cell r="S172" t="str">
            <v>mn €</v>
          </cell>
          <cell r="T172">
            <v>0</v>
          </cell>
          <cell r="U172">
            <v>0</v>
          </cell>
          <cell r="V172">
            <v>0</v>
          </cell>
          <cell r="W172">
            <v>0</v>
          </cell>
          <cell r="X172">
            <v>0</v>
          </cell>
          <cell r="Y172">
            <v>0</v>
          </cell>
          <cell r="Z172">
            <v>0</v>
          </cell>
          <cell r="AA172">
            <v>0</v>
          </cell>
          <cell r="AB172">
            <v>0</v>
          </cell>
          <cell r="AC172">
            <v>0</v>
          </cell>
          <cell r="AD172">
            <v>0</v>
          </cell>
          <cell r="AE172">
            <v>38.144929729729732</v>
          </cell>
          <cell r="AF172">
            <v>41.219254054054062</v>
          </cell>
          <cell r="AG172">
            <v>47.315200000000004</v>
          </cell>
          <cell r="AH172">
            <v>47.315200000000004</v>
          </cell>
          <cell r="AI172">
            <v>47.315200000000004</v>
          </cell>
          <cell r="AJ172">
            <v>47.315200000000004</v>
          </cell>
          <cell r="AK172">
            <v>47.315200000000004</v>
          </cell>
          <cell r="AL172">
            <v>47.315200000000004</v>
          </cell>
          <cell r="AM172">
            <v>47.315200000000004</v>
          </cell>
          <cell r="AN172">
            <v>47.315200000000004</v>
          </cell>
          <cell r="AO172">
            <v>0</v>
          </cell>
          <cell r="AP172">
            <v>0</v>
          </cell>
          <cell r="AQ172">
            <v>0</v>
          </cell>
          <cell r="AR172">
            <v>0</v>
          </cell>
          <cell r="AS172">
            <v>0</v>
          </cell>
          <cell r="AT172">
            <v>15.266216216216208</v>
          </cell>
          <cell r="AU172">
            <v>0</v>
          </cell>
          <cell r="AV172">
            <v>0</v>
          </cell>
          <cell r="AW172">
            <v>0</v>
          </cell>
          <cell r="AX172">
            <v>0</v>
          </cell>
          <cell r="AY172">
            <v>0</v>
          </cell>
          <cell r="AZ172">
            <v>0</v>
          </cell>
          <cell r="BA172">
            <v>0</v>
          </cell>
          <cell r="BB172">
            <v>0</v>
          </cell>
          <cell r="BC172">
            <v>0</v>
          </cell>
          <cell r="BD172">
            <v>0</v>
          </cell>
          <cell r="BE172">
            <v>0</v>
          </cell>
          <cell r="BF172">
            <v>0</v>
          </cell>
          <cell r="BG172">
            <v>0</v>
          </cell>
          <cell r="BH172">
            <v>0</v>
          </cell>
          <cell r="BI172">
            <v>0</v>
          </cell>
          <cell r="BJ172">
            <v>0</v>
          </cell>
          <cell r="BK172">
            <v>0</v>
          </cell>
          <cell r="BL172">
            <v>0</v>
          </cell>
          <cell r="BM172">
            <v>0</v>
          </cell>
          <cell r="BN172">
            <v>0</v>
          </cell>
          <cell r="BO172">
            <v>0</v>
          </cell>
          <cell r="BP172">
            <v>0</v>
          </cell>
          <cell r="BQ172">
            <v>0</v>
          </cell>
          <cell r="BR172">
            <v>0</v>
          </cell>
          <cell r="BS172">
            <v>0</v>
          </cell>
          <cell r="BT172">
            <v>0</v>
          </cell>
          <cell r="BU172">
            <v>0</v>
          </cell>
          <cell r="BV172">
            <v>0</v>
          </cell>
          <cell r="BW172">
            <v>0</v>
          </cell>
          <cell r="BX172">
            <v>0</v>
          </cell>
          <cell r="BY172">
            <v>0</v>
          </cell>
          <cell r="BZ172">
            <v>0</v>
          </cell>
          <cell r="CA172">
            <v>0</v>
          </cell>
        </row>
        <row r="173">
          <cell r="Q173" t="str">
            <v>Building</v>
          </cell>
          <cell r="S173" t="str">
            <v>mn €</v>
          </cell>
          <cell r="T173">
            <v>0</v>
          </cell>
          <cell r="U173">
            <v>0</v>
          </cell>
          <cell r="V173">
            <v>0</v>
          </cell>
          <cell r="W173">
            <v>0</v>
          </cell>
          <cell r="X173">
            <v>0</v>
          </cell>
          <cell r="Y173">
            <v>0</v>
          </cell>
          <cell r="Z173">
            <v>0</v>
          </cell>
          <cell r="AA173">
            <v>0</v>
          </cell>
          <cell r="AB173">
            <v>0</v>
          </cell>
          <cell r="AC173">
            <v>0</v>
          </cell>
          <cell r="AD173">
            <v>0</v>
          </cell>
          <cell r="AE173">
            <v>1.6110140540540543</v>
          </cell>
          <cell r="AF173">
            <v>1.6961491891891893</v>
          </cell>
          <cell r="AG173">
            <v>1.8649600000000002</v>
          </cell>
          <cell r="AH173">
            <v>1.8649600000000002</v>
          </cell>
          <cell r="AI173">
            <v>1.8649600000000002</v>
          </cell>
          <cell r="AJ173">
            <v>1.8649600000000002</v>
          </cell>
          <cell r="AK173">
            <v>1.8649600000000002</v>
          </cell>
          <cell r="AL173">
            <v>1.8649600000000002</v>
          </cell>
          <cell r="AM173">
            <v>1.8649600000000002</v>
          </cell>
          <cell r="AN173">
            <v>1.8649600000000002</v>
          </cell>
          <cell r="AO173">
            <v>1.8649600000000002</v>
          </cell>
          <cell r="AP173">
            <v>1.8649600000000002</v>
          </cell>
          <cell r="AQ173">
            <v>1.8649600000000002</v>
          </cell>
          <cell r="AR173">
            <v>1.8649600000000002</v>
          </cell>
          <cell r="AS173">
            <v>1.8649600000000002</v>
          </cell>
          <cell r="AT173">
            <v>65.696356756756757</v>
          </cell>
          <cell r="AU173">
            <v>0</v>
          </cell>
          <cell r="AV173">
            <v>0</v>
          </cell>
          <cell r="AW173">
            <v>0</v>
          </cell>
          <cell r="AX173">
            <v>0</v>
          </cell>
          <cell r="AY173">
            <v>0</v>
          </cell>
          <cell r="AZ173">
            <v>0</v>
          </cell>
          <cell r="BA173">
            <v>0</v>
          </cell>
          <cell r="BB173">
            <v>0</v>
          </cell>
          <cell r="BC173">
            <v>0</v>
          </cell>
          <cell r="BD173">
            <v>0</v>
          </cell>
          <cell r="BE173">
            <v>0</v>
          </cell>
          <cell r="BF173">
            <v>0</v>
          </cell>
          <cell r="BG173">
            <v>0</v>
          </cell>
          <cell r="BH173">
            <v>0</v>
          </cell>
          <cell r="BI173">
            <v>0</v>
          </cell>
          <cell r="BJ173">
            <v>0</v>
          </cell>
          <cell r="BK173">
            <v>0</v>
          </cell>
          <cell r="BL173">
            <v>0</v>
          </cell>
          <cell r="BM173">
            <v>0</v>
          </cell>
          <cell r="BN173">
            <v>0</v>
          </cell>
          <cell r="BO173">
            <v>0</v>
          </cell>
          <cell r="BP173">
            <v>0</v>
          </cell>
          <cell r="BQ173">
            <v>0</v>
          </cell>
          <cell r="BR173">
            <v>0</v>
          </cell>
          <cell r="BS173">
            <v>0</v>
          </cell>
          <cell r="BT173">
            <v>0</v>
          </cell>
          <cell r="BU173">
            <v>0</v>
          </cell>
          <cell r="BV173">
            <v>0</v>
          </cell>
          <cell r="BW173">
            <v>0</v>
          </cell>
          <cell r="BX173">
            <v>0</v>
          </cell>
          <cell r="BY173">
            <v>0</v>
          </cell>
          <cell r="BZ173">
            <v>0</v>
          </cell>
          <cell r="CA173">
            <v>0</v>
          </cell>
        </row>
        <row r="174">
          <cell r="Q174" t="str">
            <v>Others</v>
          </cell>
          <cell r="S174" t="str">
            <v>mn €</v>
          </cell>
          <cell r="T174">
            <v>0</v>
          </cell>
          <cell r="U174">
            <v>0</v>
          </cell>
          <cell r="V174">
            <v>0</v>
          </cell>
          <cell r="W174">
            <v>0</v>
          </cell>
          <cell r="X174">
            <v>0</v>
          </cell>
          <cell r="Y174">
            <v>0</v>
          </cell>
          <cell r="Z174">
            <v>0</v>
          </cell>
          <cell r="AA174">
            <v>0</v>
          </cell>
          <cell r="AB174">
            <v>0</v>
          </cell>
          <cell r="AC174">
            <v>0</v>
          </cell>
          <cell r="AD174">
            <v>0</v>
          </cell>
          <cell r="AE174">
            <v>0</v>
          </cell>
          <cell r="AF174">
            <v>0</v>
          </cell>
          <cell r="AG174">
            <v>0</v>
          </cell>
          <cell r="AH174">
            <v>0</v>
          </cell>
          <cell r="AI174">
            <v>0</v>
          </cell>
          <cell r="AJ174">
            <v>0</v>
          </cell>
          <cell r="AK174">
            <v>0</v>
          </cell>
          <cell r="AL174">
            <v>0</v>
          </cell>
          <cell r="AM174">
            <v>0</v>
          </cell>
          <cell r="AN174">
            <v>0</v>
          </cell>
          <cell r="AO174">
            <v>0</v>
          </cell>
          <cell r="AP174">
            <v>0</v>
          </cell>
          <cell r="AQ174">
            <v>0</v>
          </cell>
          <cell r="AR174">
            <v>0</v>
          </cell>
          <cell r="AS174">
            <v>0</v>
          </cell>
          <cell r="AT174">
            <v>0</v>
          </cell>
          <cell r="AU174">
            <v>0</v>
          </cell>
          <cell r="AV174">
            <v>0</v>
          </cell>
          <cell r="AW174">
            <v>0</v>
          </cell>
          <cell r="AX174">
            <v>0</v>
          </cell>
          <cell r="AY174">
            <v>0</v>
          </cell>
          <cell r="AZ174">
            <v>0</v>
          </cell>
          <cell r="BA174">
            <v>0</v>
          </cell>
          <cell r="BB174">
            <v>0</v>
          </cell>
          <cell r="BC174">
            <v>0</v>
          </cell>
          <cell r="BD174">
            <v>0</v>
          </cell>
          <cell r="BE174">
            <v>0</v>
          </cell>
          <cell r="BF174">
            <v>0</v>
          </cell>
          <cell r="BG174">
            <v>0</v>
          </cell>
          <cell r="BH174">
            <v>0</v>
          </cell>
          <cell r="BI174">
            <v>0</v>
          </cell>
          <cell r="BJ174">
            <v>0</v>
          </cell>
          <cell r="BK174">
            <v>0</v>
          </cell>
          <cell r="BL174">
            <v>0</v>
          </cell>
          <cell r="BM174">
            <v>0</v>
          </cell>
          <cell r="BN174">
            <v>0</v>
          </cell>
          <cell r="BO174">
            <v>0</v>
          </cell>
          <cell r="BP174">
            <v>0</v>
          </cell>
          <cell r="BQ174">
            <v>0</v>
          </cell>
          <cell r="BR174">
            <v>0</v>
          </cell>
          <cell r="BS174">
            <v>0</v>
          </cell>
          <cell r="BT174">
            <v>0</v>
          </cell>
          <cell r="BU174">
            <v>0</v>
          </cell>
          <cell r="BV174">
            <v>0</v>
          </cell>
          <cell r="BW174">
            <v>0</v>
          </cell>
          <cell r="BX174">
            <v>0</v>
          </cell>
          <cell r="BY174">
            <v>0</v>
          </cell>
          <cell r="BZ174">
            <v>0</v>
          </cell>
          <cell r="CA174">
            <v>0</v>
          </cell>
        </row>
        <row r="175">
          <cell r="Q175" t="str">
            <v>Earnings before tax</v>
          </cell>
          <cell r="S175" t="str">
            <v>mn €</v>
          </cell>
          <cell r="T175">
            <v>0</v>
          </cell>
          <cell r="U175">
            <v>0</v>
          </cell>
          <cell r="V175">
            <v>0</v>
          </cell>
          <cell r="W175">
            <v>0</v>
          </cell>
          <cell r="X175">
            <v>0</v>
          </cell>
          <cell r="Y175">
            <v>0</v>
          </cell>
          <cell r="Z175">
            <v>0</v>
          </cell>
          <cell r="AA175">
            <v>0</v>
          </cell>
          <cell r="AB175">
            <v>0</v>
          </cell>
          <cell r="AC175">
            <v>-1.83</v>
          </cell>
          <cell r="AD175">
            <v>-5.5602849641292513</v>
          </cell>
          <cell r="AE175">
            <v>-62.224715277415527</v>
          </cell>
          <cell r="AF175">
            <v>-69.219133303571823</v>
          </cell>
          <cell r="AG175">
            <v>-49.106313612644847</v>
          </cell>
          <cell r="AH175">
            <v>-13.81839239431708</v>
          </cell>
          <cell r="AI175">
            <v>-6.0412845985817185</v>
          </cell>
          <cell r="AJ175">
            <v>-6.3595810728624045</v>
          </cell>
          <cell r="AK175">
            <v>-6.7201532208040149</v>
          </cell>
          <cell r="AL175">
            <v>-6.2093402084428604</v>
          </cell>
          <cell r="AM175">
            <v>-5.7508539959873559</v>
          </cell>
          <cell r="AN175">
            <v>-5.5449069231195764</v>
          </cell>
          <cell r="AO175">
            <v>42.218216344478783</v>
          </cell>
          <cell r="AP175">
            <v>42.669350783883544</v>
          </cell>
          <cell r="AQ175">
            <v>43.125553261012207</v>
          </cell>
          <cell r="AR175">
            <v>43.586849815258269</v>
          </cell>
          <cell r="AS175">
            <v>44.051346369586959</v>
          </cell>
          <cell r="AT175">
            <v>-57.588617327683124</v>
          </cell>
          <cell r="AU175">
            <v>0</v>
          </cell>
          <cell r="AV175">
            <v>0</v>
          </cell>
          <cell r="AW175">
            <v>0</v>
          </cell>
          <cell r="AX175">
            <v>0</v>
          </cell>
          <cell r="AY175">
            <v>0</v>
          </cell>
          <cell r="AZ175">
            <v>0</v>
          </cell>
          <cell r="BA175">
            <v>0</v>
          </cell>
          <cell r="BB175">
            <v>0</v>
          </cell>
          <cell r="BC175">
            <v>0</v>
          </cell>
          <cell r="BD175">
            <v>0</v>
          </cell>
          <cell r="BE175">
            <v>0</v>
          </cell>
          <cell r="BF175">
            <v>0</v>
          </cell>
          <cell r="BG175">
            <v>0</v>
          </cell>
          <cell r="BH175">
            <v>0</v>
          </cell>
          <cell r="BI175">
            <v>0</v>
          </cell>
          <cell r="BJ175">
            <v>0</v>
          </cell>
          <cell r="BK175">
            <v>0</v>
          </cell>
          <cell r="BL175">
            <v>0</v>
          </cell>
          <cell r="BM175">
            <v>0</v>
          </cell>
          <cell r="BN175">
            <v>0</v>
          </cell>
          <cell r="BO175">
            <v>0</v>
          </cell>
          <cell r="BP175">
            <v>0</v>
          </cell>
          <cell r="BQ175">
            <v>0</v>
          </cell>
          <cell r="BR175">
            <v>0</v>
          </cell>
          <cell r="BS175">
            <v>0</v>
          </cell>
          <cell r="BT175">
            <v>0</v>
          </cell>
          <cell r="BU175">
            <v>0</v>
          </cell>
          <cell r="BV175">
            <v>0</v>
          </cell>
          <cell r="BW175">
            <v>0</v>
          </cell>
          <cell r="BX175">
            <v>0</v>
          </cell>
          <cell r="BY175">
            <v>0</v>
          </cell>
          <cell r="BZ175">
            <v>0</v>
          </cell>
          <cell r="CA175">
            <v>0</v>
          </cell>
        </row>
        <row r="176">
          <cell r="Q176" t="str">
            <v>Tax</v>
          </cell>
          <cell r="S176" t="str">
            <v>mn €</v>
          </cell>
          <cell r="T176">
            <v>0</v>
          </cell>
          <cell r="U176">
            <v>0</v>
          </cell>
          <cell r="V176">
            <v>0</v>
          </cell>
          <cell r="W176">
            <v>0</v>
          </cell>
          <cell r="X176">
            <v>0</v>
          </cell>
          <cell r="Y176">
            <v>0</v>
          </cell>
          <cell r="Z176">
            <v>0</v>
          </cell>
          <cell r="AA176">
            <v>0</v>
          </cell>
          <cell r="AB176">
            <v>0</v>
          </cell>
          <cell r="AC176">
            <v>-0.54900000000000004</v>
          </cell>
          <cell r="AD176">
            <v>-1.6680854892387753</v>
          </cell>
          <cell r="AE176">
            <v>-18.667414583224659</v>
          </cell>
          <cell r="AF176">
            <v>-20.765739991071545</v>
          </cell>
          <cell r="AG176">
            <v>-14.731894083793453</v>
          </cell>
          <cell r="AH176">
            <v>-4.1455177182951237</v>
          </cell>
          <cell r="AI176">
            <v>-1.8123853795745155</v>
          </cell>
          <cell r="AJ176">
            <v>-1.9078743218587213</v>
          </cell>
          <cell r="AK176">
            <v>-2.0160459662412045</v>
          </cell>
          <cell r="AL176">
            <v>-1.8628020625328581</v>
          </cell>
          <cell r="AM176">
            <v>-1.7252561987962067</v>
          </cell>
          <cell r="AN176">
            <v>-1.6634720769358728</v>
          </cell>
          <cell r="AO176">
            <v>12.665464903343635</v>
          </cell>
          <cell r="AP176">
            <v>12.800805235165063</v>
          </cell>
          <cell r="AQ176">
            <v>12.937665978303661</v>
          </cell>
          <cell r="AR176">
            <v>13.07605494457748</v>
          </cell>
          <cell r="AS176">
            <v>13.215403910876088</v>
          </cell>
          <cell r="AT176">
            <v>-17.276585198304936</v>
          </cell>
          <cell r="AU176">
            <v>0</v>
          </cell>
          <cell r="AV176">
            <v>0</v>
          </cell>
          <cell r="AW176">
            <v>0</v>
          </cell>
          <cell r="AX176">
            <v>0</v>
          </cell>
          <cell r="AY176">
            <v>0</v>
          </cell>
          <cell r="AZ176">
            <v>0</v>
          </cell>
          <cell r="BA176">
            <v>0</v>
          </cell>
          <cell r="BB176">
            <v>0</v>
          </cell>
          <cell r="BC176">
            <v>0</v>
          </cell>
          <cell r="BD176">
            <v>0</v>
          </cell>
          <cell r="BE176">
            <v>0</v>
          </cell>
          <cell r="BF176">
            <v>0</v>
          </cell>
          <cell r="BG176">
            <v>0</v>
          </cell>
          <cell r="BH176">
            <v>0</v>
          </cell>
          <cell r="BI176">
            <v>0</v>
          </cell>
          <cell r="BJ176">
            <v>0</v>
          </cell>
          <cell r="BK176">
            <v>0</v>
          </cell>
          <cell r="BL176">
            <v>0</v>
          </cell>
          <cell r="BM176">
            <v>0</v>
          </cell>
          <cell r="BN176">
            <v>0</v>
          </cell>
          <cell r="BO176">
            <v>0</v>
          </cell>
          <cell r="BP176">
            <v>0</v>
          </cell>
          <cell r="BQ176">
            <v>0</v>
          </cell>
          <cell r="BR176">
            <v>0</v>
          </cell>
          <cell r="BS176">
            <v>0</v>
          </cell>
          <cell r="BT176">
            <v>0</v>
          </cell>
          <cell r="BU176">
            <v>0</v>
          </cell>
          <cell r="BV176">
            <v>0</v>
          </cell>
          <cell r="BW176">
            <v>0</v>
          </cell>
          <cell r="BX176">
            <v>0</v>
          </cell>
          <cell r="BY176">
            <v>0</v>
          </cell>
          <cell r="BZ176">
            <v>0</v>
          </cell>
          <cell r="CA176">
            <v>0</v>
          </cell>
        </row>
        <row r="177">
          <cell r="Q177" t="str">
            <v>Loss carried forward</v>
          </cell>
          <cell r="S177" t="str">
            <v>mn €</v>
          </cell>
          <cell r="T177">
            <v>0</v>
          </cell>
          <cell r="U177">
            <v>0</v>
          </cell>
          <cell r="V177">
            <v>0</v>
          </cell>
          <cell r="W177">
            <v>0</v>
          </cell>
          <cell r="X177">
            <v>0</v>
          </cell>
          <cell r="Y177">
            <v>0</v>
          </cell>
          <cell r="Z177">
            <v>0</v>
          </cell>
          <cell r="AA177">
            <v>0</v>
          </cell>
          <cell r="AB177">
            <v>0</v>
          </cell>
          <cell r="AC177">
            <v>0</v>
          </cell>
          <cell r="AD177">
            <v>0</v>
          </cell>
          <cell r="AE177">
            <v>0</v>
          </cell>
          <cell r="AF177">
            <v>0</v>
          </cell>
          <cell r="AG177">
            <v>0</v>
          </cell>
          <cell r="AH177">
            <v>0</v>
          </cell>
          <cell r="AI177">
            <v>0</v>
          </cell>
          <cell r="AJ177">
            <v>0</v>
          </cell>
          <cell r="AK177">
            <v>0</v>
          </cell>
          <cell r="AL177">
            <v>0</v>
          </cell>
          <cell r="AM177">
            <v>0</v>
          </cell>
          <cell r="AN177">
            <v>0</v>
          </cell>
          <cell r="AO177">
            <v>0</v>
          </cell>
          <cell r="AP177">
            <v>0</v>
          </cell>
          <cell r="AQ177">
            <v>0</v>
          </cell>
          <cell r="AR177">
            <v>0</v>
          </cell>
          <cell r="AS177">
            <v>0</v>
          </cell>
          <cell r="AT177">
            <v>0</v>
          </cell>
          <cell r="AU177">
            <v>0</v>
          </cell>
          <cell r="AV177">
            <v>0</v>
          </cell>
          <cell r="AW177">
            <v>0</v>
          </cell>
          <cell r="AX177">
            <v>0</v>
          </cell>
          <cell r="AY177">
            <v>0</v>
          </cell>
          <cell r="AZ177">
            <v>0</v>
          </cell>
          <cell r="BA177">
            <v>0</v>
          </cell>
          <cell r="BB177">
            <v>0</v>
          </cell>
          <cell r="BC177">
            <v>0</v>
          </cell>
          <cell r="BD177">
            <v>0</v>
          </cell>
          <cell r="BE177">
            <v>0</v>
          </cell>
          <cell r="BF177">
            <v>0</v>
          </cell>
          <cell r="BG177">
            <v>0</v>
          </cell>
          <cell r="BH177">
            <v>0</v>
          </cell>
          <cell r="BI177">
            <v>0</v>
          </cell>
          <cell r="BJ177">
            <v>0</v>
          </cell>
          <cell r="BK177">
            <v>0</v>
          </cell>
          <cell r="BL177">
            <v>0</v>
          </cell>
          <cell r="BM177">
            <v>0</v>
          </cell>
          <cell r="BN177">
            <v>0</v>
          </cell>
          <cell r="BO177">
            <v>0</v>
          </cell>
          <cell r="BP177">
            <v>0</v>
          </cell>
          <cell r="BQ177">
            <v>0</v>
          </cell>
          <cell r="BR177">
            <v>0</v>
          </cell>
          <cell r="BS177">
            <v>0</v>
          </cell>
          <cell r="BT177">
            <v>0</v>
          </cell>
          <cell r="BU177">
            <v>0</v>
          </cell>
          <cell r="BV177">
            <v>0</v>
          </cell>
          <cell r="BW177">
            <v>0</v>
          </cell>
          <cell r="BX177">
            <v>0</v>
          </cell>
          <cell r="BY177">
            <v>0</v>
          </cell>
          <cell r="BZ177">
            <v>0</v>
          </cell>
          <cell r="CA177">
            <v>0</v>
          </cell>
        </row>
        <row r="178">
          <cell r="Q178" t="str">
            <v>LCF, cumulative</v>
          </cell>
          <cell r="S178" t="str">
            <v>mn €</v>
          </cell>
          <cell r="T178">
            <v>0</v>
          </cell>
          <cell r="U178">
            <v>0</v>
          </cell>
          <cell r="V178">
            <v>0</v>
          </cell>
          <cell r="W178">
            <v>0</v>
          </cell>
          <cell r="X178">
            <v>0</v>
          </cell>
          <cell r="Y178">
            <v>0</v>
          </cell>
          <cell r="Z178">
            <v>0</v>
          </cell>
          <cell r="AA178">
            <v>0</v>
          </cell>
          <cell r="AB178">
            <v>0</v>
          </cell>
          <cell r="AC178">
            <v>0</v>
          </cell>
          <cell r="AD178">
            <v>0</v>
          </cell>
          <cell r="AE178">
            <v>0</v>
          </cell>
          <cell r="AF178">
            <v>0</v>
          </cell>
          <cell r="AG178">
            <v>0</v>
          </cell>
          <cell r="AH178">
            <v>0</v>
          </cell>
          <cell r="AI178">
            <v>0</v>
          </cell>
          <cell r="AJ178">
            <v>0</v>
          </cell>
          <cell r="AK178">
            <v>0</v>
          </cell>
          <cell r="AL178">
            <v>0</v>
          </cell>
          <cell r="AM178">
            <v>0</v>
          </cell>
          <cell r="AN178">
            <v>0</v>
          </cell>
          <cell r="AO178">
            <v>0</v>
          </cell>
          <cell r="AP178">
            <v>0</v>
          </cell>
          <cell r="AQ178">
            <v>0</v>
          </cell>
          <cell r="AR178">
            <v>0</v>
          </cell>
          <cell r="AS178">
            <v>0</v>
          </cell>
          <cell r="AT178">
            <v>0</v>
          </cell>
          <cell r="AU178">
            <v>0</v>
          </cell>
          <cell r="AV178">
            <v>0</v>
          </cell>
          <cell r="AW178">
            <v>0</v>
          </cell>
          <cell r="AX178">
            <v>0</v>
          </cell>
          <cell r="AY178">
            <v>0</v>
          </cell>
          <cell r="AZ178">
            <v>0</v>
          </cell>
          <cell r="BA178">
            <v>0</v>
          </cell>
          <cell r="BB178">
            <v>0</v>
          </cell>
          <cell r="BC178">
            <v>0</v>
          </cell>
          <cell r="BD178">
            <v>0</v>
          </cell>
          <cell r="BE178">
            <v>0</v>
          </cell>
          <cell r="BF178">
            <v>0</v>
          </cell>
          <cell r="BG178">
            <v>0</v>
          </cell>
          <cell r="BH178">
            <v>0</v>
          </cell>
          <cell r="BI178">
            <v>0</v>
          </cell>
          <cell r="BJ178">
            <v>0</v>
          </cell>
          <cell r="BK178">
            <v>0</v>
          </cell>
          <cell r="BL178">
            <v>0</v>
          </cell>
          <cell r="BM178">
            <v>0</v>
          </cell>
          <cell r="BN178">
            <v>0</v>
          </cell>
          <cell r="BO178">
            <v>0</v>
          </cell>
          <cell r="BP178">
            <v>0</v>
          </cell>
          <cell r="BQ178">
            <v>0</v>
          </cell>
          <cell r="BR178">
            <v>0</v>
          </cell>
          <cell r="BS178">
            <v>0</v>
          </cell>
          <cell r="BT178">
            <v>0</v>
          </cell>
          <cell r="BU178">
            <v>0</v>
          </cell>
          <cell r="BV178">
            <v>0</v>
          </cell>
          <cell r="BW178">
            <v>0</v>
          </cell>
          <cell r="BX178">
            <v>0</v>
          </cell>
          <cell r="BY178">
            <v>0</v>
          </cell>
          <cell r="BZ178">
            <v>0</v>
          </cell>
          <cell r="CA178">
            <v>0</v>
          </cell>
        </row>
        <row r="179">
          <cell r="Q179" t="str">
            <v>Earnings after loss carried forward</v>
          </cell>
          <cell r="S179" t="str">
            <v>mn €</v>
          </cell>
          <cell r="T179">
            <v>0</v>
          </cell>
          <cell r="U179">
            <v>0</v>
          </cell>
          <cell r="V179">
            <v>0</v>
          </cell>
          <cell r="W179">
            <v>0</v>
          </cell>
          <cell r="X179">
            <v>0</v>
          </cell>
          <cell r="Y179">
            <v>0</v>
          </cell>
          <cell r="Z179">
            <v>0</v>
          </cell>
          <cell r="AA179">
            <v>0</v>
          </cell>
          <cell r="AB179">
            <v>0</v>
          </cell>
          <cell r="AC179">
            <v>-1.83</v>
          </cell>
          <cell r="AD179">
            <v>-5.5602849641292513</v>
          </cell>
          <cell r="AE179">
            <v>-62.224715277415527</v>
          </cell>
          <cell r="AF179">
            <v>-69.219133303571823</v>
          </cell>
          <cell r="AG179">
            <v>-49.106313612644847</v>
          </cell>
          <cell r="AH179">
            <v>-13.81839239431708</v>
          </cell>
          <cell r="AI179">
            <v>-6.0412845985817185</v>
          </cell>
          <cell r="AJ179">
            <v>-6.3595810728624045</v>
          </cell>
          <cell r="AK179">
            <v>-6.7201532208040149</v>
          </cell>
          <cell r="AL179">
            <v>-6.2093402084428604</v>
          </cell>
          <cell r="AM179">
            <v>-5.7508539959873559</v>
          </cell>
          <cell r="AN179">
            <v>-5.5449069231195764</v>
          </cell>
          <cell r="AO179">
            <v>42.218216344478783</v>
          </cell>
          <cell r="AP179">
            <v>42.669350783883544</v>
          </cell>
          <cell r="AQ179">
            <v>43.125553261012207</v>
          </cell>
          <cell r="AR179">
            <v>43.586849815258269</v>
          </cell>
          <cell r="AS179">
            <v>44.051346369586959</v>
          </cell>
          <cell r="AT179">
            <v>-57.588617327683124</v>
          </cell>
          <cell r="AU179">
            <v>0</v>
          </cell>
          <cell r="AV179">
            <v>0</v>
          </cell>
          <cell r="AW179">
            <v>0</v>
          </cell>
          <cell r="AX179">
            <v>0</v>
          </cell>
          <cell r="AY179">
            <v>0</v>
          </cell>
          <cell r="AZ179">
            <v>0</v>
          </cell>
          <cell r="BA179">
            <v>0</v>
          </cell>
          <cell r="BB179">
            <v>0</v>
          </cell>
          <cell r="BC179">
            <v>0</v>
          </cell>
          <cell r="BD179">
            <v>0</v>
          </cell>
          <cell r="BE179">
            <v>0</v>
          </cell>
          <cell r="BF179">
            <v>0</v>
          </cell>
          <cell r="BG179">
            <v>0</v>
          </cell>
          <cell r="BH179">
            <v>0</v>
          </cell>
          <cell r="BI179">
            <v>0</v>
          </cell>
          <cell r="BJ179">
            <v>0</v>
          </cell>
          <cell r="BK179">
            <v>0</v>
          </cell>
          <cell r="BL179">
            <v>0</v>
          </cell>
          <cell r="BM179">
            <v>0</v>
          </cell>
          <cell r="BN179">
            <v>0</v>
          </cell>
          <cell r="BO179">
            <v>0</v>
          </cell>
          <cell r="BP179">
            <v>0</v>
          </cell>
          <cell r="BQ179">
            <v>0</v>
          </cell>
          <cell r="BR179">
            <v>0</v>
          </cell>
          <cell r="BS179">
            <v>0</v>
          </cell>
          <cell r="BT179">
            <v>0</v>
          </cell>
          <cell r="BU179">
            <v>0</v>
          </cell>
          <cell r="BV179">
            <v>0</v>
          </cell>
          <cell r="BW179">
            <v>0</v>
          </cell>
          <cell r="BX179">
            <v>0</v>
          </cell>
          <cell r="BY179">
            <v>0</v>
          </cell>
          <cell r="BZ179">
            <v>0</v>
          </cell>
          <cell r="CA179">
            <v>0</v>
          </cell>
        </row>
        <row r="180">
          <cell r="Q180" t="str">
            <v>Tax rate</v>
          </cell>
          <cell r="S180" t="str">
            <v>%</v>
          </cell>
          <cell r="T180">
            <v>0.3</v>
          </cell>
          <cell r="U180">
            <v>0.3</v>
          </cell>
          <cell r="V180">
            <v>0.3</v>
          </cell>
          <cell r="W180">
            <v>0.3</v>
          </cell>
          <cell r="X180">
            <v>0.3</v>
          </cell>
          <cell r="Y180">
            <v>0.3</v>
          </cell>
          <cell r="Z180">
            <v>0.3</v>
          </cell>
          <cell r="AA180">
            <v>0.3</v>
          </cell>
          <cell r="AB180">
            <v>0.3</v>
          </cell>
          <cell r="AC180">
            <v>0.3</v>
          </cell>
          <cell r="AD180">
            <v>0.3</v>
          </cell>
          <cell r="AE180">
            <v>0.3</v>
          </cell>
          <cell r="AF180">
            <v>0.3</v>
          </cell>
          <cell r="AG180">
            <v>0.3</v>
          </cell>
          <cell r="AH180">
            <v>0.3</v>
          </cell>
          <cell r="AI180">
            <v>0.3</v>
          </cell>
          <cell r="AJ180">
            <v>0.3</v>
          </cell>
          <cell r="AK180">
            <v>0.3</v>
          </cell>
          <cell r="AL180">
            <v>0.3</v>
          </cell>
          <cell r="AM180">
            <v>0.3</v>
          </cell>
          <cell r="AN180">
            <v>0.3</v>
          </cell>
          <cell r="AO180">
            <v>0.3</v>
          </cell>
          <cell r="AP180">
            <v>0.3</v>
          </cell>
          <cell r="AQ180">
            <v>0.3</v>
          </cell>
          <cell r="AR180">
            <v>0.3</v>
          </cell>
          <cell r="AS180">
            <v>0.3</v>
          </cell>
          <cell r="AT180">
            <v>0.3</v>
          </cell>
          <cell r="AU180">
            <v>0.3</v>
          </cell>
          <cell r="AV180">
            <v>0.3</v>
          </cell>
          <cell r="AW180">
            <v>0.3</v>
          </cell>
          <cell r="AX180">
            <v>0.3</v>
          </cell>
          <cell r="AY180">
            <v>0.3</v>
          </cell>
          <cell r="AZ180">
            <v>0.3</v>
          </cell>
          <cell r="BA180">
            <v>0.3</v>
          </cell>
          <cell r="BB180">
            <v>0.3</v>
          </cell>
          <cell r="BC180">
            <v>0.3</v>
          </cell>
          <cell r="BD180">
            <v>0.3</v>
          </cell>
          <cell r="BE180">
            <v>0.3</v>
          </cell>
          <cell r="BF180">
            <v>0.3</v>
          </cell>
          <cell r="BG180">
            <v>0.3</v>
          </cell>
          <cell r="BH180">
            <v>0.3</v>
          </cell>
          <cell r="BI180">
            <v>0.3</v>
          </cell>
          <cell r="BJ180">
            <v>0.3</v>
          </cell>
          <cell r="BK180">
            <v>0.3</v>
          </cell>
          <cell r="BL180">
            <v>0.3</v>
          </cell>
          <cell r="BM180">
            <v>0.3</v>
          </cell>
          <cell r="BN180">
            <v>0.3</v>
          </cell>
          <cell r="BO180">
            <v>0.3</v>
          </cell>
          <cell r="BP180">
            <v>0.3</v>
          </cell>
          <cell r="BQ180">
            <v>0.3</v>
          </cell>
          <cell r="BR180">
            <v>0.3</v>
          </cell>
          <cell r="BS180">
            <v>0.3</v>
          </cell>
          <cell r="BT180">
            <v>0.3</v>
          </cell>
          <cell r="BU180">
            <v>0.3</v>
          </cell>
          <cell r="BV180">
            <v>0.3</v>
          </cell>
          <cell r="BW180">
            <v>0.3</v>
          </cell>
          <cell r="BX180">
            <v>0.3</v>
          </cell>
          <cell r="BY180">
            <v>0.3</v>
          </cell>
          <cell r="BZ180">
            <v>0.3</v>
          </cell>
          <cell r="CA180">
            <v>0.3</v>
          </cell>
        </row>
        <row r="181">
          <cell r="Q181" t="str">
            <v>Earnings after tax</v>
          </cell>
          <cell r="S181" t="str">
            <v>mn €</v>
          </cell>
          <cell r="T181">
            <v>0</v>
          </cell>
          <cell r="U181">
            <v>0</v>
          </cell>
          <cell r="V181">
            <v>0</v>
          </cell>
          <cell r="W181">
            <v>0</v>
          </cell>
          <cell r="X181">
            <v>0</v>
          </cell>
          <cell r="Y181">
            <v>0</v>
          </cell>
          <cell r="Z181">
            <v>0</v>
          </cell>
          <cell r="AA181">
            <v>0</v>
          </cell>
          <cell r="AB181">
            <v>0</v>
          </cell>
          <cell r="AC181">
            <v>-1.2810000000000001</v>
          </cell>
          <cell r="AD181">
            <v>-3.892199474890476</v>
          </cell>
          <cell r="AE181">
            <v>-43.557300694190872</v>
          </cell>
          <cell r="AF181">
            <v>-48.453393312500282</v>
          </cell>
          <cell r="AG181">
            <v>-34.374419528851391</v>
          </cell>
          <cell r="AH181">
            <v>-9.6728746760219551</v>
          </cell>
          <cell r="AI181">
            <v>-4.2288992190072028</v>
          </cell>
          <cell r="AJ181">
            <v>-4.451706751003683</v>
          </cell>
          <cell r="AK181">
            <v>-4.7041072545628104</v>
          </cell>
          <cell r="AL181">
            <v>-4.3465381459100021</v>
          </cell>
          <cell r="AM181">
            <v>-4.025597797191149</v>
          </cell>
          <cell r="AN181">
            <v>-3.8814348461837036</v>
          </cell>
          <cell r="AO181">
            <v>29.55275144113515</v>
          </cell>
          <cell r="AP181">
            <v>29.86854554871848</v>
          </cell>
          <cell r="AQ181">
            <v>30.187887282708544</v>
          </cell>
          <cell r="AR181">
            <v>30.51079487068079</v>
          </cell>
          <cell r="AS181">
            <v>30.835942458710871</v>
          </cell>
          <cell r="AT181">
            <v>-40.312032129378188</v>
          </cell>
          <cell r="AU181">
            <v>0</v>
          </cell>
          <cell r="AV181">
            <v>0</v>
          </cell>
          <cell r="AW181">
            <v>0</v>
          </cell>
          <cell r="AX181">
            <v>0</v>
          </cell>
          <cell r="AY181">
            <v>0</v>
          </cell>
          <cell r="AZ181">
            <v>0</v>
          </cell>
          <cell r="BA181">
            <v>0</v>
          </cell>
          <cell r="BB181">
            <v>0</v>
          </cell>
          <cell r="BC181">
            <v>0</v>
          </cell>
          <cell r="BD181">
            <v>0</v>
          </cell>
          <cell r="BE181">
            <v>0</v>
          </cell>
          <cell r="BF181">
            <v>0</v>
          </cell>
          <cell r="BG181">
            <v>0</v>
          </cell>
          <cell r="BH181">
            <v>0</v>
          </cell>
          <cell r="BI181">
            <v>0</v>
          </cell>
          <cell r="BJ181">
            <v>0</v>
          </cell>
          <cell r="BK181">
            <v>0</v>
          </cell>
          <cell r="BL181">
            <v>0</v>
          </cell>
          <cell r="BM181">
            <v>0</v>
          </cell>
          <cell r="BN181">
            <v>0</v>
          </cell>
          <cell r="BO181">
            <v>0</v>
          </cell>
          <cell r="BP181">
            <v>0</v>
          </cell>
          <cell r="BQ181">
            <v>0</v>
          </cell>
          <cell r="BR181">
            <v>0</v>
          </cell>
          <cell r="BS181">
            <v>0</v>
          </cell>
          <cell r="BT181">
            <v>0</v>
          </cell>
          <cell r="BU181">
            <v>0</v>
          </cell>
          <cell r="BV181">
            <v>0</v>
          </cell>
          <cell r="BW181">
            <v>0</v>
          </cell>
          <cell r="BX181">
            <v>0</v>
          </cell>
          <cell r="BY181">
            <v>0</v>
          </cell>
          <cell r="BZ181">
            <v>0</v>
          </cell>
          <cell r="CA181">
            <v>0</v>
          </cell>
        </row>
        <row r="182">
          <cell r="Q182" t="str">
            <v>Tax depreciation</v>
          </cell>
          <cell r="S182" t="str">
            <v>mn €</v>
          </cell>
          <cell r="T182">
            <v>0</v>
          </cell>
          <cell r="U182">
            <v>0</v>
          </cell>
          <cell r="V182">
            <v>0</v>
          </cell>
          <cell r="W182">
            <v>0</v>
          </cell>
          <cell r="X182">
            <v>0</v>
          </cell>
          <cell r="Y182">
            <v>0</v>
          </cell>
          <cell r="Z182">
            <v>0</v>
          </cell>
          <cell r="AA182">
            <v>0</v>
          </cell>
          <cell r="AB182">
            <v>0</v>
          </cell>
          <cell r="AC182">
            <v>0</v>
          </cell>
          <cell r="AD182">
            <v>0</v>
          </cell>
          <cell r="AE182">
            <v>39.755943783783785</v>
          </cell>
          <cell r="AF182">
            <v>42.915403243243254</v>
          </cell>
          <cell r="AG182">
            <v>49.180160000000008</v>
          </cell>
          <cell r="AH182">
            <v>49.180160000000008</v>
          </cell>
          <cell r="AI182">
            <v>49.180160000000008</v>
          </cell>
          <cell r="AJ182">
            <v>49.180160000000008</v>
          </cell>
          <cell r="AK182">
            <v>49.180160000000008</v>
          </cell>
          <cell r="AL182">
            <v>49.180160000000008</v>
          </cell>
          <cell r="AM182">
            <v>49.180160000000008</v>
          </cell>
          <cell r="AN182">
            <v>49.180160000000008</v>
          </cell>
          <cell r="AO182">
            <v>1.8649600000000002</v>
          </cell>
          <cell r="AP182">
            <v>1.8649600000000002</v>
          </cell>
          <cell r="AQ182">
            <v>1.8649600000000002</v>
          </cell>
          <cell r="AR182">
            <v>1.8649600000000002</v>
          </cell>
          <cell r="AS182">
            <v>1.8649600000000002</v>
          </cell>
          <cell r="AT182">
            <v>80.962572972972964</v>
          </cell>
          <cell r="AU182">
            <v>0</v>
          </cell>
          <cell r="AV182">
            <v>0</v>
          </cell>
          <cell r="AW182">
            <v>0</v>
          </cell>
          <cell r="AX182">
            <v>0</v>
          </cell>
          <cell r="AY182">
            <v>0</v>
          </cell>
          <cell r="AZ182">
            <v>0</v>
          </cell>
          <cell r="BA182">
            <v>0</v>
          </cell>
          <cell r="BB182">
            <v>0</v>
          </cell>
          <cell r="BC182">
            <v>0</v>
          </cell>
          <cell r="BD182">
            <v>0</v>
          </cell>
          <cell r="BE182">
            <v>0</v>
          </cell>
          <cell r="BF182">
            <v>0</v>
          </cell>
          <cell r="BG182">
            <v>0</v>
          </cell>
          <cell r="BH182">
            <v>0</v>
          </cell>
          <cell r="BI182">
            <v>0</v>
          </cell>
          <cell r="BJ182">
            <v>0</v>
          </cell>
          <cell r="BK182">
            <v>0</v>
          </cell>
          <cell r="BL182">
            <v>0</v>
          </cell>
          <cell r="BM182">
            <v>0</v>
          </cell>
          <cell r="BN182">
            <v>0</v>
          </cell>
          <cell r="BO182">
            <v>0</v>
          </cell>
          <cell r="BP182">
            <v>0</v>
          </cell>
          <cell r="BQ182">
            <v>0</v>
          </cell>
          <cell r="BR182">
            <v>0</v>
          </cell>
          <cell r="BS182">
            <v>0</v>
          </cell>
          <cell r="BT182">
            <v>0</v>
          </cell>
          <cell r="BU182">
            <v>0</v>
          </cell>
          <cell r="BV182">
            <v>0</v>
          </cell>
          <cell r="BW182">
            <v>0</v>
          </cell>
          <cell r="BX182">
            <v>0</v>
          </cell>
          <cell r="BY182">
            <v>0</v>
          </cell>
          <cell r="BZ182">
            <v>0</v>
          </cell>
          <cell r="CA182">
            <v>0</v>
          </cell>
        </row>
        <row r="183">
          <cell r="Q183" t="str">
            <v>Change in Working Capital</v>
          </cell>
          <cell r="S183" t="str">
            <v>mn €</v>
          </cell>
          <cell r="T183">
            <v>0</v>
          </cell>
          <cell r="U183">
            <v>0</v>
          </cell>
          <cell r="V183">
            <v>0</v>
          </cell>
          <cell r="W183">
            <v>0</v>
          </cell>
          <cell r="X183">
            <v>0</v>
          </cell>
          <cell r="Y183">
            <v>0</v>
          </cell>
          <cell r="Z183">
            <v>0</v>
          </cell>
          <cell r="AA183">
            <v>0</v>
          </cell>
          <cell r="AB183">
            <v>0</v>
          </cell>
          <cell r="AC183">
            <v>0</v>
          </cell>
          <cell r="AD183">
            <v>0</v>
          </cell>
          <cell r="AE183">
            <v>0</v>
          </cell>
          <cell r="AF183">
            <v>19.06412071317633</v>
          </cell>
          <cell r="AG183">
            <v>30.199879434108524</v>
          </cell>
          <cell r="AH183">
            <v>44.340252908516938</v>
          </cell>
          <cell r="AI183">
            <v>9.2993557104116462</v>
          </cell>
          <cell r="AJ183">
            <v>-1.1553425367170576</v>
          </cell>
          <cell r="AK183">
            <v>0.35117809585000259</v>
          </cell>
          <cell r="AL183">
            <v>0.35468987680850717</v>
          </cell>
          <cell r="AM183">
            <v>0.35823677557660005</v>
          </cell>
          <cell r="AN183">
            <v>0.36181914333235454</v>
          </cell>
          <cell r="AO183">
            <v>0.36543733476567297</v>
          </cell>
          <cell r="AP183">
            <v>0.36909170811334491</v>
          </cell>
          <cell r="AQ183">
            <v>0.37278262519443217</v>
          </cell>
          <cell r="AR183">
            <v>0.37651045144642126</v>
          </cell>
          <cell r="AS183">
            <v>0.38027555596086415</v>
          </cell>
          <cell r="AT183">
            <v>-105.03828779654458</v>
          </cell>
          <cell r="AU183">
            <v>0</v>
          </cell>
          <cell r="AV183">
            <v>0</v>
          </cell>
          <cell r="AW183">
            <v>0</v>
          </cell>
          <cell r="AX183">
            <v>0</v>
          </cell>
          <cell r="AY183">
            <v>0</v>
          </cell>
          <cell r="AZ183">
            <v>0</v>
          </cell>
          <cell r="BA183">
            <v>0</v>
          </cell>
          <cell r="BB183">
            <v>0</v>
          </cell>
          <cell r="BC183">
            <v>0</v>
          </cell>
          <cell r="BD183">
            <v>0</v>
          </cell>
          <cell r="BE183">
            <v>0</v>
          </cell>
          <cell r="BF183">
            <v>0</v>
          </cell>
          <cell r="BG183">
            <v>0</v>
          </cell>
          <cell r="BH183">
            <v>0</v>
          </cell>
          <cell r="BI183">
            <v>0</v>
          </cell>
          <cell r="BJ183">
            <v>0</v>
          </cell>
          <cell r="BK183">
            <v>0</v>
          </cell>
          <cell r="BL183">
            <v>0</v>
          </cell>
          <cell r="BM183">
            <v>0</v>
          </cell>
          <cell r="BN183">
            <v>0</v>
          </cell>
          <cell r="BO183">
            <v>0</v>
          </cell>
          <cell r="BP183">
            <v>0</v>
          </cell>
          <cell r="BQ183">
            <v>0</v>
          </cell>
          <cell r="BR183">
            <v>0</v>
          </cell>
          <cell r="BS183">
            <v>0</v>
          </cell>
          <cell r="BT183">
            <v>0</v>
          </cell>
          <cell r="BU183">
            <v>0</v>
          </cell>
          <cell r="BV183">
            <v>0</v>
          </cell>
          <cell r="BW183">
            <v>0</v>
          </cell>
          <cell r="BX183">
            <v>0</v>
          </cell>
          <cell r="BY183">
            <v>0</v>
          </cell>
          <cell r="BZ183">
            <v>0</v>
          </cell>
          <cell r="CA183">
            <v>0</v>
          </cell>
        </row>
        <row r="184">
          <cell r="Q184" t="str">
            <v>Working capital</v>
          </cell>
          <cell r="S184" t="str">
            <v>mn €</v>
          </cell>
          <cell r="T184">
            <v>0</v>
          </cell>
          <cell r="U184">
            <v>0</v>
          </cell>
          <cell r="V184">
            <v>0</v>
          </cell>
          <cell r="W184">
            <v>0</v>
          </cell>
          <cell r="X184">
            <v>0</v>
          </cell>
          <cell r="Y184">
            <v>0</v>
          </cell>
          <cell r="Z184">
            <v>0</v>
          </cell>
          <cell r="AA184">
            <v>0</v>
          </cell>
          <cell r="AB184">
            <v>0</v>
          </cell>
          <cell r="AC184">
            <v>0</v>
          </cell>
          <cell r="AD184">
            <v>0</v>
          </cell>
          <cell r="AE184">
            <v>0</v>
          </cell>
          <cell r="AF184">
            <v>19.06412071317633</v>
          </cell>
          <cell r="AG184">
            <v>49.264000147284854</v>
          </cell>
          <cell r="AH184">
            <v>93.604253055801792</v>
          </cell>
          <cell r="AI184">
            <v>102.90360876621344</v>
          </cell>
          <cell r="AJ184">
            <v>101.74826622949638</v>
          </cell>
          <cell r="AK184">
            <v>102.09944432534638</v>
          </cell>
          <cell r="AL184">
            <v>102.45413420215489</v>
          </cell>
          <cell r="AM184">
            <v>102.81237097773149</v>
          </cell>
          <cell r="AN184">
            <v>103.17419012106384</v>
          </cell>
          <cell r="AO184">
            <v>103.53962745582952</v>
          </cell>
          <cell r="AP184">
            <v>103.90871916394286</v>
          </cell>
          <cell r="AQ184">
            <v>104.28150178913729</v>
          </cell>
          <cell r="AR184">
            <v>104.65801224058372</v>
          </cell>
          <cell r="AS184">
            <v>105.03828779654458</v>
          </cell>
          <cell r="AT184">
            <v>0</v>
          </cell>
          <cell r="AU184">
            <v>0</v>
          </cell>
          <cell r="AV184">
            <v>0</v>
          </cell>
          <cell r="AW184">
            <v>0</v>
          </cell>
          <cell r="AX184">
            <v>0</v>
          </cell>
          <cell r="AY184">
            <v>0</v>
          </cell>
          <cell r="AZ184">
            <v>0</v>
          </cell>
          <cell r="BA184">
            <v>0</v>
          </cell>
          <cell r="BB184">
            <v>0</v>
          </cell>
          <cell r="BC184">
            <v>0</v>
          </cell>
          <cell r="BD184">
            <v>0</v>
          </cell>
          <cell r="BE184">
            <v>0</v>
          </cell>
          <cell r="BF184">
            <v>0</v>
          </cell>
          <cell r="BG184">
            <v>0</v>
          </cell>
          <cell r="BH184">
            <v>0</v>
          </cell>
          <cell r="BI184">
            <v>0</v>
          </cell>
          <cell r="BJ184">
            <v>0</v>
          </cell>
          <cell r="BK184">
            <v>0</v>
          </cell>
          <cell r="BL184">
            <v>0</v>
          </cell>
          <cell r="BM184">
            <v>0</v>
          </cell>
          <cell r="BN184">
            <v>0</v>
          </cell>
          <cell r="BO184">
            <v>0</v>
          </cell>
          <cell r="BP184">
            <v>0</v>
          </cell>
          <cell r="BQ184">
            <v>0</v>
          </cell>
          <cell r="BR184">
            <v>0</v>
          </cell>
          <cell r="BS184">
            <v>0</v>
          </cell>
          <cell r="BT184">
            <v>0</v>
          </cell>
          <cell r="BU184">
            <v>0</v>
          </cell>
          <cell r="BV184">
            <v>0</v>
          </cell>
          <cell r="BW184">
            <v>0</v>
          </cell>
          <cell r="BX184">
            <v>0</v>
          </cell>
          <cell r="BY184">
            <v>0</v>
          </cell>
          <cell r="BZ184">
            <v>0</v>
          </cell>
          <cell r="CA184">
            <v>0</v>
          </cell>
        </row>
        <row r="185">
          <cell r="Q185" t="str">
            <v>Cash-flow after tax extended</v>
          </cell>
          <cell r="S185" t="str">
            <v>mn €</v>
          </cell>
          <cell r="T185">
            <v>0</v>
          </cell>
          <cell r="U185">
            <v>0</v>
          </cell>
          <cell r="V185">
            <v>0</v>
          </cell>
          <cell r="W185">
            <v>0</v>
          </cell>
          <cell r="X185">
            <v>0</v>
          </cell>
          <cell r="Y185">
            <v>0</v>
          </cell>
          <cell r="Z185">
            <v>0</v>
          </cell>
          <cell r="AA185">
            <v>0</v>
          </cell>
          <cell r="AB185">
            <v>0</v>
          </cell>
          <cell r="AC185">
            <v>-1.2810000000000001</v>
          </cell>
          <cell r="AD185">
            <v>-3.892199474890476</v>
          </cell>
          <cell r="AE185">
            <v>-3.8013569104070868</v>
          </cell>
          <cell r="AF185">
            <v>-24.602110782433357</v>
          </cell>
          <cell r="AG185">
            <v>-15.394138962959907</v>
          </cell>
          <cell r="AH185">
            <v>-4.8329675845388849</v>
          </cell>
          <cell r="AI185">
            <v>35.651905070581158</v>
          </cell>
          <cell r="AJ185">
            <v>45.883795785713382</v>
          </cell>
          <cell r="AK185">
            <v>44.124874649587198</v>
          </cell>
          <cell r="AL185">
            <v>44.478931977281498</v>
          </cell>
          <cell r="AM185">
            <v>44.796325427232262</v>
          </cell>
          <cell r="AN185">
            <v>44.936906010483952</v>
          </cell>
          <cell r="AO185">
            <v>31.052274106369477</v>
          </cell>
          <cell r="AP185">
            <v>31.364413840605135</v>
          </cell>
          <cell r="AQ185">
            <v>31.680064657514116</v>
          </cell>
          <cell r="AR185">
            <v>31.999244419234373</v>
          </cell>
          <cell r="AS185">
            <v>32.320626902750007</v>
          </cell>
          <cell r="AT185">
            <v>145.68882864013935</v>
          </cell>
          <cell r="AU185">
            <v>0</v>
          </cell>
          <cell r="AV185">
            <v>0</v>
          </cell>
          <cell r="AW185">
            <v>0</v>
          </cell>
          <cell r="AX185">
            <v>0</v>
          </cell>
          <cell r="AY185">
            <v>0</v>
          </cell>
          <cell r="AZ185">
            <v>0</v>
          </cell>
          <cell r="BA185">
            <v>0</v>
          </cell>
          <cell r="BB185">
            <v>0</v>
          </cell>
          <cell r="BC185">
            <v>0</v>
          </cell>
          <cell r="BD185">
            <v>0</v>
          </cell>
          <cell r="BE185">
            <v>0</v>
          </cell>
          <cell r="BF185">
            <v>0</v>
          </cell>
          <cell r="BG185">
            <v>0</v>
          </cell>
          <cell r="BH185">
            <v>0</v>
          </cell>
          <cell r="BI185">
            <v>0</v>
          </cell>
          <cell r="BJ185">
            <v>0</v>
          </cell>
          <cell r="BK185">
            <v>0</v>
          </cell>
          <cell r="BL185">
            <v>0</v>
          </cell>
          <cell r="BM185">
            <v>0</v>
          </cell>
          <cell r="BN185">
            <v>0</v>
          </cell>
          <cell r="BO185">
            <v>0</v>
          </cell>
          <cell r="BP185">
            <v>0</v>
          </cell>
          <cell r="BQ185">
            <v>0</v>
          </cell>
          <cell r="BR185">
            <v>0</v>
          </cell>
          <cell r="BS185">
            <v>0</v>
          </cell>
          <cell r="BT185">
            <v>0</v>
          </cell>
          <cell r="BU185">
            <v>0</v>
          </cell>
          <cell r="BV185">
            <v>0</v>
          </cell>
          <cell r="BW185">
            <v>0</v>
          </cell>
          <cell r="BX185">
            <v>0</v>
          </cell>
          <cell r="BY185">
            <v>0</v>
          </cell>
          <cell r="BZ185">
            <v>0</v>
          </cell>
          <cell r="CA185">
            <v>0</v>
          </cell>
        </row>
        <row r="186">
          <cell r="Q186" t="str">
            <v>Addition discounted</v>
          </cell>
          <cell r="S186" t="str">
            <v>mn €</v>
          </cell>
          <cell r="T186">
            <v>0</v>
          </cell>
          <cell r="U186">
            <v>0</v>
          </cell>
          <cell r="V186">
            <v>0</v>
          </cell>
          <cell r="W186">
            <v>0</v>
          </cell>
          <cell r="X186">
            <v>0</v>
          </cell>
          <cell r="Y186">
            <v>0</v>
          </cell>
          <cell r="Z186">
            <v>0</v>
          </cell>
          <cell r="AA186">
            <v>0</v>
          </cell>
          <cell r="AB186">
            <v>0</v>
          </cell>
          <cell r="AC186">
            <v>0</v>
          </cell>
          <cell r="AD186">
            <v>0</v>
          </cell>
          <cell r="AE186">
            <v>0</v>
          </cell>
          <cell r="AF186">
            <v>0</v>
          </cell>
          <cell r="AG186">
            <v>0</v>
          </cell>
          <cell r="AH186">
            <v>0</v>
          </cell>
          <cell r="AI186">
            <v>0</v>
          </cell>
          <cell r="AJ186">
            <v>0</v>
          </cell>
          <cell r="AK186">
            <v>0</v>
          </cell>
          <cell r="AL186">
            <v>0</v>
          </cell>
          <cell r="AM186">
            <v>0</v>
          </cell>
          <cell r="AN186">
            <v>0</v>
          </cell>
          <cell r="AO186">
            <v>0</v>
          </cell>
          <cell r="AP186">
            <v>12.249747597727817</v>
          </cell>
          <cell r="AQ186">
            <v>11.509794238173139</v>
          </cell>
          <cell r="AR186">
            <v>10.814657251288462</v>
          </cell>
          <cell r="AS186">
            <v>10.161184753356151</v>
          </cell>
          <cell r="AT186">
            <v>42.607137649402965</v>
          </cell>
          <cell r="AU186">
            <v>0</v>
          </cell>
          <cell r="AV186">
            <v>0</v>
          </cell>
          <cell r="AW186">
            <v>0</v>
          </cell>
          <cell r="AX186">
            <v>0</v>
          </cell>
          <cell r="AY186">
            <v>0</v>
          </cell>
          <cell r="AZ186">
            <v>0</v>
          </cell>
          <cell r="BA186">
            <v>0</v>
          </cell>
          <cell r="BB186">
            <v>0</v>
          </cell>
          <cell r="BC186">
            <v>0</v>
          </cell>
          <cell r="BD186">
            <v>0</v>
          </cell>
          <cell r="BE186">
            <v>0</v>
          </cell>
          <cell r="BF186">
            <v>0</v>
          </cell>
          <cell r="BG186">
            <v>0</v>
          </cell>
          <cell r="BH186">
            <v>0</v>
          </cell>
          <cell r="BI186">
            <v>0</v>
          </cell>
          <cell r="BJ186">
            <v>0</v>
          </cell>
          <cell r="BK186">
            <v>0</v>
          </cell>
          <cell r="BL186">
            <v>0</v>
          </cell>
          <cell r="BM186">
            <v>0</v>
          </cell>
          <cell r="BN186">
            <v>0</v>
          </cell>
          <cell r="BO186">
            <v>0</v>
          </cell>
          <cell r="BP186">
            <v>0</v>
          </cell>
          <cell r="BQ186">
            <v>0</v>
          </cell>
          <cell r="BR186">
            <v>0</v>
          </cell>
          <cell r="BS186">
            <v>0</v>
          </cell>
          <cell r="BT186">
            <v>0</v>
          </cell>
          <cell r="BU186">
            <v>0</v>
          </cell>
          <cell r="BV186">
            <v>0</v>
          </cell>
          <cell r="BW186">
            <v>0</v>
          </cell>
          <cell r="BX186">
            <v>0</v>
          </cell>
          <cell r="BY186">
            <v>0</v>
          </cell>
          <cell r="BZ186">
            <v>0</v>
          </cell>
          <cell r="CA186">
            <v>0</v>
          </cell>
        </row>
        <row r="187">
          <cell r="Q187" t="str">
            <v>Addition</v>
          </cell>
          <cell r="S187" t="str">
            <v>mn €</v>
          </cell>
          <cell r="T187">
            <v>0</v>
          </cell>
          <cell r="U187">
            <v>0</v>
          </cell>
          <cell r="V187">
            <v>0</v>
          </cell>
          <cell r="W187">
            <v>0</v>
          </cell>
          <cell r="X187">
            <v>0</v>
          </cell>
          <cell r="Y187">
            <v>0</v>
          </cell>
          <cell r="Z187">
            <v>0</v>
          </cell>
          <cell r="AA187">
            <v>0</v>
          </cell>
          <cell r="AB187">
            <v>0</v>
          </cell>
          <cell r="AC187">
            <v>0</v>
          </cell>
          <cell r="AD187">
            <v>0</v>
          </cell>
          <cell r="AE187">
            <v>0</v>
          </cell>
          <cell r="AF187">
            <v>0</v>
          </cell>
          <cell r="AG187">
            <v>0</v>
          </cell>
          <cell r="AH187">
            <v>0</v>
          </cell>
          <cell r="AI187">
            <v>0</v>
          </cell>
          <cell r="AJ187">
            <v>0</v>
          </cell>
          <cell r="AK187">
            <v>0</v>
          </cell>
          <cell r="AL187">
            <v>0</v>
          </cell>
          <cell r="AM187">
            <v>0</v>
          </cell>
          <cell r="AN187">
            <v>0</v>
          </cell>
          <cell r="AO187">
            <v>208.03063581230131</v>
          </cell>
          <cell r="AP187">
            <v>0</v>
          </cell>
          <cell r="AQ187">
            <v>0</v>
          </cell>
          <cell r="AR187">
            <v>0</v>
          </cell>
          <cell r="AS187">
            <v>0</v>
          </cell>
          <cell r="AT187">
            <v>0</v>
          </cell>
          <cell r="AU187">
            <v>0</v>
          </cell>
          <cell r="AV187">
            <v>0</v>
          </cell>
          <cell r="AW187">
            <v>0</v>
          </cell>
          <cell r="AX187">
            <v>0</v>
          </cell>
          <cell r="AY187">
            <v>0</v>
          </cell>
          <cell r="AZ187">
            <v>0</v>
          </cell>
          <cell r="BA187">
            <v>0</v>
          </cell>
          <cell r="BB187">
            <v>0</v>
          </cell>
          <cell r="BC187">
            <v>0</v>
          </cell>
          <cell r="BD187">
            <v>0</v>
          </cell>
          <cell r="BE187">
            <v>0</v>
          </cell>
          <cell r="BF187">
            <v>0</v>
          </cell>
          <cell r="BG187">
            <v>0</v>
          </cell>
          <cell r="BH187">
            <v>0</v>
          </cell>
          <cell r="BI187">
            <v>0</v>
          </cell>
          <cell r="BJ187">
            <v>0</v>
          </cell>
          <cell r="BK187">
            <v>0</v>
          </cell>
          <cell r="BL187">
            <v>0</v>
          </cell>
          <cell r="BM187">
            <v>0</v>
          </cell>
          <cell r="BN187">
            <v>0</v>
          </cell>
          <cell r="BO187">
            <v>0</v>
          </cell>
          <cell r="BP187">
            <v>0</v>
          </cell>
          <cell r="BQ187">
            <v>0</v>
          </cell>
          <cell r="BR187">
            <v>0</v>
          </cell>
          <cell r="BS187">
            <v>0</v>
          </cell>
          <cell r="BT187">
            <v>0</v>
          </cell>
          <cell r="BU187">
            <v>0</v>
          </cell>
          <cell r="BV187">
            <v>0</v>
          </cell>
          <cell r="BW187">
            <v>0</v>
          </cell>
          <cell r="BX187">
            <v>0</v>
          </cell>
          <cell r="BY187">
            <v>0</v>
          </cell>
          <cell r="BZ187">
            <v>0</v>
          </cell>
          <cell r="CA187">
            <v>0</v>
          </cell>
        </row>
        <row r="188">
          <cell r="Q188" t="str">
            <v>Cash-flow after tax</v>
          </cell>
          <cell r="S188" t="str">
            <v>mn €</v>
          </cell>
          <cell r="T188">
            <v>0</v>
          </cell>
          <cell r="U188">
            <v>0</v>
          </cell>
          <cell r="V188">
            <v>0</v>
          </cell>
          <cell r="W188">
            <v>0</v>
          </cell>
          <cell r="X188">
            <v>0</v>
          </cell>
          <cell r="Y188">
            <v>0</v>
          </cell>
          <cell r="Z188">
            <v>0</v>
          </cell>
          <cell r="AA188">
            <v>0</v>
          </cell>
          <cell r="AB188">
            <v>0</v>
          </cell>
          <cell r="AC188">
            <v>-1.2810000000000001</v>
          </cell>
          <cell r="AD188">
            <v>-3.892199474890476</v>
          </cell>
          <cell r="AE188">
            <v>-3.8013569104070868</v>
          </cell>
          <cell r="AF188">
            <v>-24.602110782433357</v>
          </cell>
          <cell r="AG188">
            <v>-15.394138962959907</v>
          </cell>
          <cell r="AH188">
            <v>-4.8329675845388849</v>
          </cell>
          <cell r="AI188">
            <v>35.651905070581158</v>
          </cell>
          <cell r="AJ188">
            <v>45.883795785713382</v>
          </cell>
          <cell r="AK188">
            <v>44.124874649587198</v>
          </cell>
          <cell r="AL188">
            <v>44.478931977281498</v>
          </cell>
          <cell r="AM188">
            <v>44.796325427232262</v>
          </cell>
          <cell r="AN188">
            <v>44.936906010483952</v>
          </cell>
          <cell r="AO188">
            <v>239.08290991867079</v>
          </cell>
          <cell r="AP188">
            <v>0</v>
          </cell>
          <cell r="AQ188">
            <v>0</v>
          </cell>
          <cell r="AR188">
            <v>0</v>
          </cell>
          <cell r="AS188">
            <v>0</v>
          </cell>
          <cell r="AT188">
            <v>0</v>
          </cell>
          <cell r="AU188">
            <v>0</v>
          </cell>
          <cell r="AV188">
            <v>0</v>
          </cell>
          <cell r="AW188">
            <v>0</v>
          </cell>
          <cell r="AX188">
            <v>0</v>
          </cell>
          <cell r="AY188">
            <v>0</v>
          </cell>
          <cell r="AZ188">
            <v>0</v>
          </cell>
          <cell r="BA188">
            <v>0</v>
          </cell>
          <cell r="BB188">
            <v>0</v>
          </cell>
          <cell r="BC188">
            <v>0</v>
          </cell>
          <cell r="BD188">
            <v>0</v>
          </cell>
          <cell r="BE188">
            <v>0</v>
          </cell>
          <cell r="BF188">
            <v>0</v>
          </cell>
          <cell r="BG188">
            <v>0</v>
          </cell>
          <cell r="BH188">
            <v>0</v>
          </cell>
          <cell r="BI188">
            <v>0</v>
          </cell>
          <cell r="BJ188">
            <v>0</v>
          </cell>
          <cell r="BK188">
            <v>0</v>
          </cell>
          <cell r="BL188">
            <v>0</v>
          </cell>
          <cell r="BM188">
            <v>0</v>
          </cell>
          <cell r="BN188">
            <v>0</v>
          </cell>
          <cell r="BO188">
            <v>0</v>
          </cell>
          <cell r="BP188">
            <v>0</v>
          </cell>
          <cell r="BQ188">
            <v>0</v>
          </cell>
          <cell r="BR188">
            <v>0</v>
          </cell>
          <cell r="BS188">
            <v>0</v>
          </cell>
          <cell r="BT188">
            <v>0</v>
          </cell>
          <cell r="BU188">
            <v>0</v>
          </cell>
          <cell r="BV188">
            <v>0</v>
          </cell>
          <cell r="BW188">
            <v>0</v>
          </cell>
          <cell r="BX188">
            <v>0</v>
          </cell>
          <cell r="BY188">
            <v>0</v>
          </cell>
          <cell r="BZ188">
            <v>0</v>
          </cell>
          <cell r="CA188">
            <v>0</v>
          </cell>
        </row>
      </sheetData>
      <sheetData sheetId="2"/>
      <sheetData sheetId="3"/>
      <sheetData sheetId="4"/>
      <sheetData sheetId="5"/>
      <sheetData sheetId="6"/>
      <sheetData sheetId="7"/>
      <sheetData sheetId="8"/>
      <sheetData sheetId="9"/>
      <sheetData sheetId="10"/>
      <sheetData sheetId="11"/>
      <sheetData sheetId="12"/>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eur-lex.europa.eu/legal-content/EN/ALL/?uri=CELEX:52014XC0620(01)" TargetMode="Externa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F34"/>
  <sheetViews>
    <sheetView tabSelected="1" workbookViewId="0">
      <selection activeCell="A6" sqref="A6"/>
    </sheetView>
  </sheetViews>
  <sheetFormatPr baseColWidth="10" defaultColWidth="10.85546875" defaultRowHeight="15"/>
  <cols>
    <col min="1" max="1" width="32.42578125" style="233" customWidth="1"/>
    <col min="2" max="6" width="25.7109375" style="233" customWidth="1"/>
    <col min="7" max="16384" width="10.85546875" style="233"/>
  </cols>
  <sheetData>
    <row r="1" spans="1:6">
      <c r="A1" s="232"/>
      <c r="B1" s="232"/>
      <c r="C1" s="232"/>
      <c r="D1" s="232"/>
      <c r="E1" s="232"/>
      <c r="F1" s="232"/>
    </row>
    <row r="2" spans="1:6">
      <c r="A2" s="232"/>
      <c r="B2" s="232"/>
      <c r="C2" s="253" t="s">
        <v>182</v>
      </c>
      <c r="D2" s="253"/>
      <c r="E2" s="253"/>
      <c r="F2" s="232"/>
    </row>
    <row r="3" spans="1:6">
      <c r="A3" s="232"/>
      <c r="B3" s="232"/>
      <c r="C3" s="253"/>
      <c r="D3" s="253"/>
      <c r="E3" s="253"/>
      <c r="F3" s="232"/>
    </row>
    <row r="4" spans="1:6">
      <c r="A4" s="232"/>
      <c r="B4" s="232"/>
      <c r="C4" s="253"/>
      <c r="D4" s="253"/>
      <c r="E4" s="253"/>
      <c r="F4" s="232"/>
    </row>
    <row r="5" spans="1:6">
      <c r="A5" s="232"/>
      <c r="B5" s="232"/>
      <c r="C5" s="232"/>
      <c r="D5" s="232"/>
      <c r="E5" s="232"/>
      <c r="F5" s="232"/>
    </row>
    <row r="6" spans="1:6" ht="30" customHeight="1">
      <c r="A6" s="234" t="s">
        <v>187</v>
      </c>
      <c r="B6" s="234"/>
      <c r="C6" s="234" t="s">
        <v>188</v>
      </c>
      <c r="D6" s="235" t="s">
        <v>233</v>
      </c>
      <c r="E6" s="234" t="s">
        <v>189</v>
      </c>
      <c r="F6" s="236">
        <v>44645</v>
      </c>
    </row>
    <row r="7" spans="1:6" ht="30" customHeight="1">
      <c r="A7" s="250"/>
      <c r="B7" s="251"/>
      <c r="C7" s="251"/>
      <c r="D7" s="251"/>
      <c r="E7" s="251"/>
      <c r="F7" s="252"/>
    </row>
    <row r="8" spans="1:6" ht="30" customHeight="1">
      <c r="A8" s="234" t="s">
        <v>191</v>
      </c>
      <c r="B8" s="250" t="s">
        <v>227</v>
      </c>
      <c r="C8" s="251"/>
      <c r="D8" s="251"/>
      <c r="E8" s="252"/>
      <c r="F8" s="237"/>
    </row>
    <row r="9" spans="1:6" ht="31.5" customHeight="1">
      <c r="A9" s="234" t="s">
        <v>193</v>
      </c>
      <c r="B9" s="256" t="s">
        <v>232</v>
      </c>
      <c r="C9" s="257"/>
      <c r="D9" s="257"/>
      <c r="E9" s="258"/>
      <c r="F9" s="236"/>
    </row>
    <row r="10" spans="1:6" ht="31.5" customHeight="1">
      <c r="A10" s="234" t="s">
        <v>192</v>
      </c>
      <c r="B10" s="259" t="s">
        <v>226</v>
      </c>
      <c r="C10" s="260"/>
      <c r="D10" s="260"/>
      <c r="E10" s="261"/>
      <c r="F10" s="236"/>
    </row>
    <row r="11" spans="1:6" ht="30" customHeight="1">
      <c r="A11" s="234" t="s">
        <v>233</v>
      </c>
      <c r="B11" s="256" t="s">
        <v>234</v>
      </c>
      <c r="C11" s="257"/>
      <c r="D11" s="257"/>
      <c r="E11" s="258"/>
      <c r="F11" s="236"/>
    </row>
    <row r="12" spans="1:6" ht="30" customHeight="1">
      <c r="A12" s="234" t="s">
        <v>183</v>
      </c>
      <c r="B12" s="254" t="s">
        <v>184</v>
      </c>
      <c r="C12" s="254"/>
      <c r="D12" s="254"/>
      <c r="E12" s="234" t="s">
        <v>185</v>
      </c>
      <c r="F12" s="234"/>
    </row>
    <row r="13" spans="1:6" ht="45.95" customHeight="1">
      <c r="A13" s="238" t="s">
        <v>194</v>
      </c>
      <c r="B13" s="255" t="s">
        <v>186</v>
      </c>
      <c r="C13" s="255"/>
      <c r="D13" s="255"/>
      <c r="E13" s="256" t="s">
        <v>235</v>
      </c>
      <c r="F13" s="257"/>
    </row>
    <row r="14" spans="1:6" ht="30" customHeight="1">
      <c r="A14" s="239" t="s">
        <v>195</v>
      </c>
      <c r="B14" s="249" t="s">
        <v>190</v>
      </c>
      <c r="C14" s="249"/>
      <c r="D14" s="249"/>
      <c r="E14" s="234"/>
      <c r="F14" s="234"/>
    </row>
    <row r="15" spans="1:6" ht="30" customHeight="1">
      <c r="A15" s="250" t="s">
        <v>220</v>
      </c>
      <c r="B15" s="251"/>
      <c r="C15" s="251"/>
      <c r="D15" s="251"/>
      <c r="E15" s="251"/>
      <c r="F15" s="252"/>
    </row>
    <row r="16" spans="1:6" ht="24.95" customHeight="1">
      <c r="A16" s="238" t="s">
        <v>201</v>
      </c>
      <c r="B16" s="240" t="s">
        <v>225</v>
      </c>
      <c r="C16" s="241"/>
      <c r="D16" s="241"/>
      <c r="E16" s="241"/>
      <c r="F16" s="242"/>
    </row>
    <row r="17" spans="1:6" ht="36" customHeight="1">
      <c r="A17" s="238" t="s">
        <v>201</v>
      </c>
      <c r="B17" s="246" t="s">
        <v>230</v>
      </c>
      <c r="C17" s="247"/>
      <c r="D17" s="247"/>
      <c r="E17" s="247"/>
      <c r="F17" s="248"/>
    </row>
    <row r="18" spans="1:6" ht="30" customHeight="1">
      <c r="A18" s="238" t="s">
        <v>201</v>
      </c>
      <c r="B18" s="246" t="s">
        <v>197</v>
      </c>
      <c r="C18" s="247"/>
      <c r="D18" s="247"/>
      <c r="E18" s="247"/>
      <c r="F18" s="248"/>
    </row>
    <row r="19" spans="1:6" ht="33.75" customHeight="1">
      <c r="A19" s="238" t="s">
        <v>201</v>
      </c>
      <c r="B19" s="246" t="s">
        <v>224</v>
      </c>
      <c r="C19" s="247"/>
      <c r="D19" s="247"/>
      <c r="E19" s="247"/>
      <c r="F19" s="248"/>
    </row>
    <row r="20" spans="1:6" ht="27.95" customHeight="1">
      <c r="A20" s="238" t="s">
        <v>198</v>
      </c>
      <c r="B20" s="240" t="s">
        <v>223</v>
      </c>
      <c r="C20" s="241"/>
      <c r="D20" s="241"/>
      <c r="E20" s="241"/>
      <c r="F20" s="242"/>
    </row>
    <row r="21" spans="1:6" ht="33.75" customHeight="1">
      <c r="A21" s="238" t="s">
        <v>199</v>
      </c>
      <c r="B21" s="240" t="s">
        <v>228</v>
      </c>
      <c r="C21" s="241"/>
      <c r="D21" s="241"/>
      <c r="E21" s="241"/>
      <c r="F21" s="242"/>
    </row>
    <row r="22" spans="1:6" ht="63.95" customHeight="1">
      <c r="A22" s="238" t="s">
        <v>200</v>
      </c>
      <c r="B22" s="240" t="s">
        <v>222</v>
      </c>
      <c r="C22" s="244"/>
      <c r="D22" s="244"/>
      <c r="E22" s="244"/>
      <c r="F22" s="245"/>
    </row>
    <row r="23" spans="1:6">
      <c r="A23" s="238" t="s">
        <v>202</v>
      </c>
      <c r="B23" s="240" t="s">
        <v>203</v>
      </c>
      <c r="C23" s="241"/>
      <c r="D23" s="241"/>
      <c r="E23" s="241"/>
      <c r="F23" s="242"/>
    </row>
    <row r="24" spans="1:6" ht="50.1" customHeight="1">
      <c r="A24" s="238" t="s">
        <v>202</v>
      </c>
      <c r="B24" s="240" t="s">
        <v>204</v>
      </c>
      <c r="C24" s="241"/>
      <c r="D24" s="241"/>
      <c r="E24" s="241"/>
      <c r="F24" s="242"/>
    </row>
    <row r="25" spans="1:6" ht="50.1" customHeight="1">
      <c r="A25" s="238" t="s">
        <v>202</v>
      </c>
      <c r="B25" s="240" t="s">
        <v>205</v>
      </c>
      <c r="C25" s="241"/>
      <c r="D25" s="241"/>
      <c r="E25" s="241"/>
      <c r="F25" s="242"/>
    </row>
    <row r="26" spans="1:6" ht="50.1" customHeight="1">
      <c r="A26" s="238" t="s">
        <v>202</v>
      </c>
      <c r="B26" s="240" t="s">
        <v>206</v>
      </c>
      <c r="C26" s="241"/>
      <c r="D26" s="241"/>
      <c r="E26" s="241"/>
      <c r="F26" s="242"/>
    </row>
    <row r="27" spans="1:6" ht="50.1" customHeight="1">
      <c r="A27" s="238" t="s">
        <v>202</v>
      </c>
      <c r="B27" s="240" t="s">
        <v>231</v>
      </c>
      <c r="C27" s="241"/>
      <c r="D27" s="241"/>
      <c r="E27" s="241"/>
      <c r="F27" s="242"/>
    </row>
    <row r="28" spans="1:6" ht="50.1" customHeight="1">
      <c r="A28" s="238" t="s">
        <v>202</v>
      </c>
      <c r="B28" s="240" t="s">
        <v>221</v>
      </c>
      <c r="C28" s="241"/>
      <c r="D28" s="241"/>
      <c r="E28" s="241"/>
      <c r="F28" s="242"/>
    </row>
    <row r="29" spans="1:6" ht="50.1" customHeight="1">
      <c r="A29" s="238" t="s">
        <v>237</v>
      </c>
      <c r="B29" s="240" t="s">
        <v>236</v>
      </c>
      <c r="C29" s="241"/>
      <c r="D29" s="241"/>
      <c r="E29" s="241"/>
      <c r="F29" s="242"/>
    </row>
    <row r="30" spans="1:6" ht="50.1" customHeight="1">
      <c r="A30" s="238"/>
      <c r="B30" s="243"/>
      <c r="C30" s="244"/>
      <c r="D30" s="244"/>
      <c r="E30" s="244"/>
      <c r="F30" s="245"/>
    </row>
    <row r="31" spans="1:6" ht="50.1" customHeight="1">
      <c r="A31" s="238"/>
      <c r="B31" s="240"/>
      <c r="C31" s="241"/>
      <c r="D31" s="241"/>
      <c r="E31" s="241"/>
      <c r="F31" s="242"/>
    </row>
    <row r="32" spans="1:6" ht="50.1" customHeight="1">
      <c r="A32" s="238"/>
      <c r="B32" s="243"/>
      <c r="C32" s="244"/>
      <c r="D32" s="244"/>
      <c r="E32" s="244"/>
      <c r="F32" s="245"/>
    </row>
    <row r="33" spans="1:6" ht="50.1" customHeight="1">
      <c r="A33" s="238"/>
      <c r="B33" s="240"/>
      <c r="C33" s="241"/>
      <c r="D33" s="241"/>
      <c r="E33" s="241"/>
      <c r="F33" s="242"/>
    </row>
    <row r="34" spans="1:6" ht="50.1" customHeight="1">
      <c r="A34" s="238"/>
      <c r="B34" s="243"/>
      <c r="C34" s="244"/>
      <c r="D34" s="244"/>
      <c r="E34" s="244"/>
      <c r="F34" s="245"/>
    </row>
  </sheetData>
  <mergeCells count="30">
    <mergeCell ref="C2:E4"/>
    <mergeCell ref="A7:F7"/>
    <mergeCell ref="B12:D12"/>
    <mergeCell ref="B13:D13"/>
    <mergeCell ref="E13:F13"/>
    <mergeCell ref="B8:E8"/>
    <mergeCell ref="B9:E9"/>
    <mergeCell ref="B10:E10"/>
    <mergeCell ref="B11:E11"/>
    <mergeCell ref="B14:D14"/>
    <mergeCell ref="A15:F15"/>
    <mergeCell ref="B16:F16"/>
    <mergeCell ref="B30:F30"/>
    <mergeCell ref="B29:F29"/>
    <mergeCell ref="B18:F18"/>
    <mergeCell ref="B19:F19"/>
    <mergeCell ref="B20:F20"/>
    <mergeCell ref="B21:F21"/>
    <mergeCell ref="B22:F22"/>
    <mergeCell ref="B23:F23"/>
    <mergeCell ref="B24:F24"/>
    <mergeCell ref="B25:F25"/>
    <mergeCell ref="B26:F26"/>
    <mergeCell ref="B27:F27"/>
    <mergeCell ref="B28:F28"/>
    <mergeCell ref="B31:F31"/>
    <mergeCell ref="B32:F32"/>
    <mergeCell ref="B33:F33"/>
    <mergeCell ref="B34:F34"/>
    <mergeCell ref="B17:F17"/>
  </mergeCells>
  <hyperlinks>
    <hyperlink ref="E13:F13" r:id="rId1" display="52014XC0620"/>
  </hyperlinks>
  <pageMargins left="0.7" right="0.7" top="0.75" bottom="0.75" header="0.3" footer="0.3"/>
  <pageSetup paperSize="9" orientation="portrait"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pageSetUpPr fitToPage="1"/>
  </sheetPr>
  <dimension ref="A1:XFD177"/>
  <sheetViews>
    <sheetView zoomScale="70" zoomScaleNormal="70" workbookViewId="0">
      <selection activeCell="A162" sqref="A162:XFD162"/>
    </sheetView>
  </sheetViews>
  <sheetFormatPr baseColWidth="10" defaultColWidth="11.42578125" defaultRowHeight="28.5" outlineLevelRow="1"/>
  <cols>
    <col min="1" max="1" width="64.28515625" style="101" bestFit="1" customWidth="1"/>
    <col min="2" max="2" width="8.7109375" style="101" customWidth="1"/>
    <col min="3" max="20" width="13.85546875" style="101" customWidth="1"/>
    <col min="21" max="21" width="12.28515625" style="156" bestFit="1" customWidth="1"/>
    <col min="23" max="23" width="11.42578125" style="24"/>
    <col min="24" max="24" width="14.85546875" style="152" customWidth="1"/>
    <col min="25" max="16384" width="11.42578125" style="24"/>
  </cols>
  <sheetData>
    <row r="1" spans="1:24" ht="14.45" customHeight="1">
      <c r="C1" s="24"/>
      <c r="D1" s="24"/>
      <c r="E1" s="24"/>
      <c r="F1" s="24"/>
      <c r="G1" s="24"/>
      <c r="H1" s="102"/>
      <c r="I1" s="102"/>
      <c r="J1" s="102"/>
      <c r="K1" s="102"/>
      <c r="L1" s="102"/>
      <c r="M1" s="102"/>
      <c r="O1" s="102"/>
      <c r="P1" s="102"/>
      <c r="Q1" s="102"/>
      <c r="R1" s="102"/>
      <c r="S1" s="102"/>
      <c r="T1" s="102"/>
    </row>
    <row r="2" spans="1:24" ht="18.600000000000001" customHeight="1">
      <c r="A2" s="50" t="s">
        <v>8</v>
      </c>
      <c r="C2" s="49" t="s">
        <v>98</v>
      </c>
      <c r="D2" s="103"/>
      <c r="E2" s="103"/>
      <c r="F2" s="103"/>
      <c r="G2" s="104"/>
      <c r="H2" s="102"/>
      <c r="I2" s="99"/>
      <c r="J2" s="99"/>
      <c r="K2" s="29"/>
      <c r="L2" s="102"/>
      <c r="M2" s="148"/>
      <c r="N2" s="29"/>
      <c r="O2" s="102"/>
      <c r="P2" s="102"/>
      <c r="Q2" s="102"/>
      <c r="R2" s="102"/>
      <c r="S2" s="102"/>
      <c r="T2" s="102"/>
    </row>
    <row r="3" spans="1:24" ht="18.600000000000001" customHeight="1">
      <c r="A3" s="51" t="s">
        <v>9</v>
      </c>
      <c r="C3" s="48" t="s">
        <v>51</v>
      </c>
      <c r="D3" s="105"/>
      <c r="E3" s="105"/>
      <c r="F3" s="105"/>
      <c r="G3" s="104"/>
      <c r="H3" s="102"/>
      <c r="I3" s="99"/>
      <c r="J3" s="99"/>
      <c r="K3" s="29"/>
      <c r="L3" s="102"/>
      <c r="M3" s="56"/>
      <c r="N3" s="29"/>
      <c r="O3" s="102"/>
      <c r="P3" s="102"/>
      <c r="Q3" s="102"/>
      <c r="R3" s="102"/>
      <c r="S3" s="102"/>
      <c r="T3" s="102"/>
    </row>
    <row r="4" spans="1:24" ht="18.600000000000001" customHeight="1">
      <c r="A4" s="50" t="s">
        <v>10</v>
      </c>
      <c r="C4" s="42" t="s">
        <v>55</v>
      </c>
      <c r="D4" s="43"/>
      <c r="E4" s="43"/>
      <c r="F4" s="43"/>
      <c r="G4" s="24"/>
      <c r="H4" s="24"/>
      <c r="I4" s="24"/>
      <c r="J4" s="29"/>
      <c r="K4" s="24"/>
      <c r="L4" s="24"/>
      <c r="M4" s="57"/>
      <c r="N4" s="29"/>
      <c r="O4" s="29"/>
      <c r="P4" s="24"/>
      <c r="Q4" s="24"/>
      <c r="R4" s="24"/>
      <c r="S4" s="24"/>
      <c r="T4" s="24"/>
    </row>
    <row r="5" spans="1:24" s="29" customFormat="1" ht="14.45" customHeight="1">
      <c r="A5" s="106"/>
      <c r="B5" s="99"/>
      <c r="C5" s="60"/>
      <c r="D5" s="98"/>
      <c r="E5" s="98"/>
      <c r="F5" s="98"/>
      <c r="M5" s="57"/>
      <c r="U5" s="157"/>
      <c r="X5" s="152"/>
    </row>
    <row r="6" spans="1:24" s="29" customFormat="1" ht="14.45" customHeight="1" outlineLevel="1">
      <c r="A6" s="106"/>
      <c r="B6" s="99"/>
      <c r="C6" s="60"/>
      <c r="D6" s="98"/>
      <c r="E6" s="98"/>
      <c r="F6" s="98"/>
      <c r="M6" s="57"/>
      <c r="U6" s="157"/>
      <c r="X6" s="152"/>
    </row>
    <row r="7" spans="1:24" s="29" customFormat="1" ht="14.45" customHeight="1" outlineLevel="1">
      <c r="A7" s="106"/>
      <c r="B7" s="99"/>
      <c r="C7" s="60"/>
      <c r="D7" s="98"/>
      <c r="E7" s="98"/>
      <c r="F7" s="98"/>
      <c r="M7" s="57"/>
      <c r="U7" s="157"/>
      <c r="X7" s="152"/>
    </row>
    <row r="8" spans="1:24" ht="14.45" customHeight="1" outlineLevel="1">
      <c r="A8" s="52" t="s">
        <v>156</v>
      </c>
      <c r="B8" s="107"/>
      <c r="C8" s="107"/>
      <c r="D8" s="107"/>
      <c r="E8" s="107"/>
      <c r="F8" s="107"/>
      <c r="G8" s="107"/>
      <c r="H8" s="107"/>
      <c r="I8" s="107"/>
      <c r="J8" s="107"/>
      <c r="K8" s="107"/>
      <c r="L8" s="107"/>
      <c r="M8" s="107"/>
      <c r="N8" s="107"/>
      <c r="O8" s="107"/>
      <c r="P8" s="107"/>
      <c r="Q8" s="107"/>
      <c r="R8" s="107"/>
      <c r="S8" s="107"/>
      <c r="T8" s="107"/>
      <c r="U8" s="158"/>
    </row>
    <row r="9" spans="1:24" s="29" customFormat="1" ht="14.45" customHeight="1" outlineLevel="1">
      <c r="A9" s="60"/>
      <c r="B9" s="98"/>
      <c r="C9" s="98"/>
      <c r="D9" s="98"/>
      <c r="E9" s="98"/>
      <c r="F9" s="98"/>
      <c r="G9" s="98"/>
      <c r="H9" s="98"/>
      <c r="I9" s="98"/>
      <c r="J9" s="98"/>
      <c r="K9" s="98"/>
      <c r="L9" s="98"/>
      <c r="M9" s="98"/>
      <c r="N9" s="98"/>
      <c r="O9" s="98"/>
      <c r="P9" s="98"/>
      <c r="Q9" s="98"/>
      <c r="R9" s="98"/>
      <c r="S9" s="98"/>
      <c r="T9" s="98"/>
      <c r="U9" s="159"/>
      <c r="X9" s="152"/>
    </row>
    <row r="10" spans="1:24" s="29" customFormat="1" ht="14.45" customHeight="1" outlineLevel="1">
      <c r="A10" s="98" t="s">
        <v>196</v>
      </c>
      <c r="B10" s="98"/>
      <c r="C10" s="98"/>
      <c r="D10" s="98"/>
      <c r="E10" s="98"/>
      <c r="F10" s="98"/>
      <c r="G10" s="98"/>
      <c r="H10" s="98"/>
      <c r="I10" s="98"/>
      <c r="J10" s="98"/>
      <c r="K10" s="98"/>
      <c r="L10" s="98"/>
      <c r="M10" s="98"/>
      <c r="N10" s="98"/>
      <c r="O10" s="98"/>
      <c r="P10" s="98"/>
      <c r="Q10" s="98"/>
      <c r="R10" s="98"/>
      <c r="S10" s="98"/>
      <c r="T10" s="98"/>
      <c r="U10" s="159"/>
      <c r="X10" s="152"/>
    </row>
    <row r="11" spans="1:24" s="29" customFormat="1" ht="14.45" customHeight="1" outlineLevel="1">
      <c r="A11" s="106"/>
      <c r="B11" s="99"/>
      <c r="C11" s="60"/>
      <c r="D11" s="98"/>
      <c r="E11" s="98"/>
      <c r="F11" s="98"/>
      <c r="M11" s="57"/>
      <c r="U11" s="157"/>
      <c r="X11" s="152"/>
    </row>
    <row r="12" spans="1:24" ht="14.45" customHeight="1" outlineLevel="1">
      <c r="A12" s="99" t="s">
        <v>115</v>
      </c>
      <c r="B12" s="142">
        <v>2021</v>
      </c>
    </row>
    <row r="13" spans="1:24" ht="14.45" customHeight="1" outlineLevel="1">
      <c r="A13" s="99" t="s">
        <v>116</v>
      </c>
      <c r="B13" s="142">
        <v>2021</v>
      </c>
    </row>
    <row r="14" spans="1:24" ht="14.45" customHeight="1" outlineLevel="1">
      <c r="A14" s="99" t="s">
        <v>180</v>
      </c>
      <c r="B14" s="142">
        <v>2024</v>
      </c>
      <c r="V14" s="31"/>
    </row>
    <row r="15" spans="1:24" ht="14.45" customHeight="1" outlineLevel="1">
      <c r="A15" s="99" t="s">
        <v>117</v>
      </c>
      <c r="B15" s="142">
        <v>2025</v>
      </c>
    </row>
    <row r="16" spans="1:24" ht="14.45" customHeight="1" outlineLevel="1">
      <c r="A16" s="99" t="s">
        <v>181</v>
      </c>
      <c r="B16" s="142">
        <v>2027</v>
      </c>
      <c r="V16" s="31"/>
    </row>
    <row r="17" spans="1:24" ht="14.45" customHeight="1" outlineLevel="1">
      <c r="A17" s="99" t="s">
        <v>118</v>
      </c>
      <c r="B17" s="142">
        <v>2028</v>
      </c>
    </row>
    <row r="18" spans="1:24" ht="14.45" customHeight="1" outlineLevel="1">
      <c r="A18" s="99" t="s">
        <v>119</v>
      </c>
      <c r="B18" s="142">
        <v>2038</v>
      </c>
    </row>
    <row r="19" spans="1:24" ht="14.45" customHeight="1" outlineLevel="1">
      <c r="A19" s="99"/>
      <c r="C19" s="210" t="str">
        <f>IF(AND(C22&gt;=$B$13,C22&lt;=$B$14),"R&amp;D","")</f>
        <v>R&amp;D</v>
      </c>
      <c r="D19" s="210" t="str">
        <f t="shared" ref="D19:T19" si="0">IF(AND(D22&gt;=$B$13,D22&lt;=$B$14),"R&amp;D","")</f>
        <v>R&amp;D</v>
      </c>
      <c r="E19" s="210" t="str">
        <f t="shared" si="0"/>
        <v>R&amp;D</v>
      </c>
      <c r="F19" s="210" t="str">
        <f t="shared" si="0"/>
        <v>R&amp;D</v>
      </c>
      <c r="G19" s="210" t="str">
        <f t="shared" si="0"/>
        <v/>
      </c>
      <c r="H19" s="210" t="str">
        <f t="shared" si="0"/>
        <v/>
      </c>
      <c r="I19" s="210" t="str">
        <f t="shared" si="0"/>
        <v/>
      </c>
      <c r="J19" s="210" t="str">
        <f t="shared" si="0"/>
        <v/>
      </c>
      <c r="K19" s="210" t="str">
        <f t="shared" si="0"/>
        <v/>
      </c>
      <c r="L19" s="210" t="str">
        <f t="shared" si="0"/>
        <v/>
      </c>
      <c r="M19" s="210" t="str">
        <f t="shared" si="0"/>
        <v/>
      </c>
      <c r="N19" s="210" t="str">
        <f t="shared" si="0"/>
        <v/>
      </c>
      <c r="O19" s="210" t="str">
        <f t="shared" si="0"/>
        <v/>
      </c>
      <c r="P19" s="210" t="str">
        <f t="shared" si="0"/>
        <v/>
      </c>
      <c r="Q19" s="210" t="str">
        <f t="shared" si="0"/>
        <v/>
      </c>
      <c r="R19" s="210" t="str">
        <f t="shared" si="0"/>
        <v/>
      </c>
      <c r="S19" s="210" t="str">
        <f t="shared" si="0"/>
        <v/>
      </c>
      <c r="T19" s="210" t="str">
        <f t="shared" si="0"/>
        <v/>
      </c>
    </row>
    <row r="20" spans="1:24" ht="14.45" customHeight="1" outlineLevel="1">
      <c r="A20" s="99"/>
      <c r="C20" s="210" t="str">
        <f>IF(AND(C22&gt;=$B$15,C22&lt;=$B$16),"FID","")</f>
        <v/>
      </c>
      <c r="D20" s="210" t="str">
        <f t="shared" ref="D20:T20" si="1">IF(AND(D22&gt;=$B$15,D22&lt;=$B$16),"FID","")</f>
        <v/>
      </c>
      <c r="E20" s="210"/>
      <c r="F20" s="210"/>
      <c r="G20" s="210" t="str">
        <f t="shared" si="1"/>
        <v>FID</v>
      </c>
      <c r="H20" s="210" t="str">
        <f t="shared" si="1"/>
        <v>FID</v>
      </c>
      <c r="I20" s="210" t="str">
        <f t="shared" si="1"/>
        <v>FID</v>
      </c>
      <c r="J20" s="210" t="str">
        <f t="shared" si="1"/>
        <v/>
      </c>
      <c r="K20" s="210" t="str">
        <f t="shared" si="1"/>
        <v/>
      </c>
      <c r="L20" s="210" t="str">
        <f t="shared" si="1"/>
        <v/>
      </c>
      <c r="M20" s="210" t="str">
        <f t="shared" si="1"/>
        <v/>
      </c>
      <c r="N20" s="210" t="str">
        <f t="shared" si="1"/>
        <v/>
      </c>
      <c r="O20" s="210" t="str">
        <f t="shared" si="1"/>
        <v/>
      </c>
      <c r="P20" s="210" t="str">
        <f t="shared" si="1"/>
        <v/>
      </c>
      <c r="Q20" s="210" t="str">
        <f t="shared" si="1"/>
        <v/>
      </c>
      <c r="R20" s="210" t="str">
        <f t="shared" si="1"/>
        <v/>
      </c>
      <c r="S20" s="210" t="str">
        <f t="shared" si="1"/>
        <v/>
      </c>
      <c r="T20" s="210" t="str">
        <f t="shared" si="1"/>
        <v/>
      </c>
    </row>
    <row r="21" spans="1:24" ht="14.45" customHeight="1" outlineLevel="1">
      <c r="A21" s="99"/>
      <c r="C21" s="210" t="str">
        <f>IF(AND(C22&gt;=$B$17,C22&lt;=$B$18),"Mass production","")</f>
        <v/>
      </c>
      <c r="D21" s="210" t="str">
        <f t="shared" ref="D21:T21" si="2">IF(AND(D22&gt;=$B$17,D22&lt;=$B$18),"Mass production","")</f>
        <v/>
      </c>
      <c r="E21" s="210" t="str">
        <f t="shared" si="2"/>
        <v/>
      </c>
      <c r="F21" s="210" t="str">
        <f t="shared" si="2"/>
        <v/>
      </c>
      <c r="G21" s="210" t="str">
        <f t="shared" si="2"/>
        <v/>
      </c>
      <c r="H21" s="210"/>
      <c r="I21" s="210"/>
      <c r="J21" s="210" t="str">
        <f t="shared" si="2"/>
        <v>Mass production</v>
      </c>
      <c r="K21" s="210" t="str">
        <f t="shared" si="2"/>
        <v>Mass production</v>
      </c>
      <c r="L21" s="210" t="str">
        <f t="shared" si="2"/>
        <v>Mass production</v>
      </c>
      <c r="M21" s="210" t="str">
        <f t="shared" si="2"/>
        <v>Mass production</v>
      </c>
      <c r="N21" s="210" t="str">
        <f t="shared" si="2"/>
        <v>Mass production</v>
      </c>
      <c r="O21" s="210" t="str">
        <f t="shared" si="2"/>
        <v>Mass production</v>
      </c>
      <c r="P21" s="210" t="str">
        <f t="shared" si="2"/>
        <v>Mass production</v>
      </c>
      <c r="Q21" s="210" t="str">
        <f t="shared" si="2"/>
        <v>Mass production</v>
      </c>
      <c r="R21" s="210" t="str">
        <f t="shared" si="2"/>
        <v>Mass production</v>
      </c>
      <c r="S21" s="210" t="str">
        <f t="shared" si="2"/>
        <v>Mass production</v>
      </c>
      <c r="T21" s="210" t="str">
        <f t="shared" si="2"/>
        <v>Mass production</v>
      </c>
    </row>
    <row r="22" spans="1:24" ht="14.45" customHeight="1">
      <c r="A22" s="108"/>
      <c r="B22" s="125" t="s">
        <v>3</v>
      </c>
      <c r="C22" s="219">
        <v>2021</v>
      </c>
      <c r="D22" s="220">
        <f t="shared" ref="D22:O22" si="3">C22+1</f>
        <v>2022</v>
      </c>
      <c r="E22" s="220">
        <f t="shared" si="3"/>
        <v>2023</v>
      </c>
      <c r="F22" s="220">
        <f t="shared" si="3"/>
        <v>2024</v>
      </c>
      <c r="G22" s="221">
        <f t="shared" si="3"/>
        <v>2025</v>
      </c>
      <c r="H22" s="221">
        <f t="shared" si="3"/>
        <v>2026</v>
      </c>
      <c r="I22" s="221">
        <f>H22+1</f>
        <v>2027</v>
      </c>
      <c r="J22" s="221">
        <f t="shared" si="3"/>
        <v>2028</v>
      </c>
      <c r="K22" s="221">
        <f t="shared" si="3"/>
        <v>2029</v>
      </c>
      <c r="L22" s="222">
        <f t="shared" si="3"/>
        <v>2030</v>
      </c>
      <c r="M22" s="222">
        <f t="shared" si="3"/>
        <v>2031</v>
      </c>
      <c r="N22" s="222">
        <f t="shared" si="3"/>
        <v>2032</v>
      </c>
      <c r="O22" s="222">
        <f t="shared" si="3"/>
        <v>2033</v>
      </c>
      <c r="P22" s="222">
        <f>O22+1</f>
        <v>2034</v>
      </c>
      <c r="Q22" s="222">
        <f t="shared" ref="Q22:T22" si="4">P22+1</f>
        <v>2035</v>
      </c>
      <c r="R22" s="222">
        <f t="shared" si="4"/>
        <v>2036</v>
      </c>
      <c r="S22" s="222">
        <f t="shared" si="4"/>
        <v>2037</v>
      </c>
      <c r="T22" s="222">
        <f t="shared" si="4"/>
        <v>2038</v>
      </c>
      <c r="U22" s="160" t="s">
        <v>2</v>
      </c>
    </row>
    <row r="23" spans="1:24" s="29" customFormat="1" ht="14.45" customHeight="1">
      <c r="A23" s="108"/>
      <c r="B23" s="110"/>
      <c r="C23" s="74"/>
      <c r="D23" s="74"/>
      <c r="E23" s="74"/>
      <c r="F23" s="74"/>
      <c r="G23" s="56"/>
      <c r="H23" s="56"/>
      <c r="I23" s="56"/>
      <c r="J23" s="56"/>
      <c r="K23" s="56"/>
      <c r="L23" s="57"/>
      <c r="M23" s="57"/>
      <c r="N23" s="57"/>
      <c r="O23" s="57"/>
      <c r="P23" s="57"/>
      <c r="Q23" s="57"/>
      <c r="R23" s="57"/>
      <c r="S23" s="57"/>
      <c r="T23" s="57"/>
      <c r="U23" s="161"/>
      <c r="X23" s="152"/>
    </row>
    <row r="24" spans="1:24" ht="14.45" customHeight="1">
      <c r="A24" s="52" t="s">
        <v>70</v>
      </c>
      <c r="B24" s="107"/>
      <c r="C24" s="107"/>
      <c r="D24" s="107"/>
      <c r="E24" s="107"/>
      <c r="F24" s="107"/>
      <c r="G24" s="107"/>
      <c r="H24" s="107"/>
      <c r="I24" s="107"/>
      <c r="J24" s="107"/>
      <c r="K24" s="107"/>
      <c r="L24" s="107"/>
      <c r="M24" s="107"/>
      <c r="N24" s="107"/>
      <c r="O24" s="107"/>
      <c r="P24" s="107"/>
      <c r="Q24" s="107"/>
      <c r="R24" s="107"/>
      <c r="S24" s="107"/>
      <c r="T24" s="107"/>
      <c r="U24" s="158"/>
    </row>
    <row r="25" spans="1:24" s="29" customFormat="1" ht="14.45" customHeight="1">
      <c r="A25" s="55"/>
      <c r="B25" s="111"/>
      <c r="C25" s="111"/>
      <c r="D25" s="111"/>
      <c r="E25" s="111"/>
      <c r="F25" s="111"/>
      <c r="G25" s="111"/>
      <c r="H25" s="111"/>
      <c r="I25" s="111"/>
      <c r="J25" s="111"/>
      <c r="K25" s="111"/>
      <c r="L25" s="111"/>
      <c r="M25" s="111"/>
      <c r="N25" s="111"/>
      <c r="O25" s="111"/>
      <c r="P25" s="111"/>
      <c r="Q25" s="111"/>
      <c r="R25" s="111"/>
      <c r="S25" s="111"/>
      <c r="T25" s="111"/>
      <c r="U25" s="162"/>
      <c r="X25" s="152"/>
    </row>
    <row r="26" spans="1:24" ht="14.45" customHeight="1">
      <c r="A26" s="32" t="s">
        <v>27</v>
      </c>
      <c r="B26" s="87"/>
      <c r="C26" s="33"/>
      <c r="D26" s="33"/>
      <c r="E26" s="33"/>
      <c r="F26" s="33"/>
      <c r="G26" s="33"/>
      <c r="H26" s="33"/>
      <c r="I26" s="33"/>
      <c r="J26" s="33"/>
      <c r="K26" s="33"/>
      <c r="L26" s="33"/>
      <c r="M26" s="33"/>
      <c r="N26" s="33"/>
      <c r="O26" s="33"/>
      <c r="P26" s="33"/>
      <c r="Q26" s="33"/>
      <c r="R26" s="33"/>
      <c r="S26" s="33"/>
      <c r="T26" s="33"/>
      <c r="U26" s="163"/>
    </row>
    <row r="27" spans="1:24" ht="14.45" customHeight="1" outlineLevel="1">
      <c r="A27" s="27"/>
      <c r="B27" s="112"/>
      <c r="C27" s="33"/>
      <c r="D27" s="33"/>
      <c r="E27" s="33"/>
      <c r="F27" s="33"/>
      <c r="G27" s="33"/>
      <c r="H27" s="33"/>
      <c r="I27" s="33"/>
      <c r="J27" s="33"/>
      <c r="K27" s="33"/>
      <c r="L27" s="33"/>
      <c r="M27" s="33"/>
      <c r="N27" s="33"/>
      <c r="O27" s="33"/>
      <c r="P27" s="33"/>
      <c r="Q27" s="33"/>
      <c r="R27" s="33"/>
      <c r="S27" s="33"/>
      <c r="T27" s="33"/>
      <c r="U27" s="154"/>
    </row>
    <row r="28" spans="1:24" ht="14.45" customHeight="1">
      <c r="A28" s="114" t="s">
        <v>53</v>
      </c>
      <c r="B28" s="109" t="s">
        <v>38</v>
      </c>
      <c r="C28" s="200"/>
      <c r="D28" s="200"/>
      <c r="E28" s="200"/>
      <c r="F28" s="200"/>
      <c r="G28" s="200"/>
      <c r="H28" s="200"/>
      <c r="I28" s="200"/>
      <c r="J28" s="200"/>
      <c r="K28" s="200"/>
      <c r="L28" s="200"/>
      <c r="M28" s="200"/>
      <c r="N28" s="200"/>
      <c r="O28" s="200"/>
      <c r="P28" s="200"/>
      <c r="Q28" s="200"/>
      <c r="R28" s="200"/>
      <c r="S28" s="200"/>
      <c r="T28" s="200"/>
      <c r="U28" s="201">
        <f>SUM(C28:T28)</f>
        <v>0</v>
      </c>
    </row>
    <row r="29" spans="1:24" ht="14.45" customHeight="1" outlineLevel="1">
      <c r="A29" s="27"/>
      <c r="B29" s="112"/>
      <c r="C29" s="202"/>
      <c r="D29" s="202"/>
      <c r="E29" s="202"/>
      <c r="F29" s="202"/>
      <c r="G29" s="202"/>
      <c r="H29" s="202"/>
      <c r="I29" s="202"/>
      <c r="J29" s="202"/>
      <c r="K29" s="202"/>
      <c r="L29" s="202"/>
      <c r="M29" s="202"/>
      <c r="N29" s="202"/>
      <c r="O29" s="202"/>
      <c r="P29" s="202"/>
      <c r="Q29" s="202"/>
      <c r="R29" s="202"/>
      <c r="S29" s="202"/>
      <c r="T29" s="202"/>
      <c r="U29" s="202"/>
    </row>
    <row r="30" spans="1:24" ht="14.45" customHeight="1">
      <c r="A30" s="114" t="s">
        <v>35</v>
      </c>
      <c r="B30" s="109" t="s">
        <v>38</v>
      </c>
      <c r="C30" s="200"/>
      <c r="D30" s="200"/>
      <c r="E30" s="200"/>
      <c r="F30" s="200"/>
      <c r="G30" s="200"/>
      <c r="H30" s="200"/>
      <c r="I30" s="200"/>
      <c r="J30" s="200"/>
      <c r="K30" s="200"/>
      <c r="L30" s="200"/>
      <c r="M30" s="200"/>
      <c r="N30" s="200"/>
      <c r="O30" s="200"/>
      <c r="P30" s="200"/>
      <c r="Q30" s="200"/>
      <c r="R30" s="200"/>
      <c r="S30" s="200"/>
      <c r="T30" s="200"/>
      <c r="U30" s="201">
        <f>SUM(C30:T30)</f>
        <v>0</v>
      </c>
    </row>
    <row r="31" spans="1:24" ht="14.45" customHeight="1" outlineLevel="1">
      <c r="A31" s="27"/>
      <c r="B31" s="112"/>
      <c r="C31" s="202"/>
      <c r="D31" s="202"/>
      <c r="E31" s="202"/>
      <c r="F31" s="202"/>
      <c r="G31" s="202"/>
      <c r="H31" s="202"/>
      <c r="I31" s="202"/>
      <c r="J31" s="202"/>
      <c r="K31" s="202"/>
      <c r="L31" s="202"/>
      <c r="M31" s="202"/>
      <c r="N31" s="202"/>
      <c r="O31" s="202"/>
      <c r="P31" s="202"/>
      <c r="Q31" s="202"/>
      <c r="R31" s="202"/>
      <c r="S31" s="202"/>
      <c r="T31" s="202"/>
      <c r="U31" s="202"/>
    </row>
    <row r="32" spans="1:24" ht="14.45" customHeight="1">
      <c r="A32" s="5" t="s">
        <v>36</v>
      </c>
      <c r="B32" s="109" t="s">
        <v>38</v>
      </c>
      <c r="C32" s="203" t="e">
        <f>IF(AND(C$22&lt;=$B$14,C$22&gt;=$B$13),INDEX(Depreciation!$U$33:$U$50,MATCH('Factual Funding gap'!C$22,Depreciation!$B$33:$B$50,0),0),)</f>
        <v>#DIV/0!</v>
      </c>
      <c r="D32" s="192" t="e">
        <f>IF(AND(D$22&lt;=$B$14,D$22&gt;=$B$13),INDEX(Depreciation!$U$33:$U$50,MATCH('Factual Funding gap'!D$22,Depreciation!$B$33:$B$50,0),0),)</f>
        <v>#DIV/0!</v>
      </c>
      <c r="E32" s="192" t="e">
        <f>IF(AND(E$22&lt;=$B$14,E$22&gt;=$B$13),INDEX(Depreciation!$U$33:$U$50,MATCH('Factual Funding gap'!E$22,Depreciation!$B$33:$B$50,0),0),)</f>
        <v>#DIV/0!</v>
      </c>
      <c r="F32" s="192" t="e">
        <f>IF(AND(F$22&lt;=$B$14,F$22&gt;=$B$13),INDEX(Depreciation!$U$33:$U$50,MATCH('Factual Funding gap'!F$22,Depreciation!$B$33:$B$50,0),0),)</f>
        <v>#DIV/0!</v>
      </c>
      <c r="G32" s="192">
        <f>IF(AND(G$22&lt;=$B$14,G$22&gt;=$B$13),INDEX(Depreciation!$U$33:$U$50,MATCH('Factual Funding gap'!G$22,Depreciation!$B$33:$B$50,0),0),)</f>
        <v>0</v>
      </c>
      <c r="H32" s="192">
        <f>IF(AND(H$22&lt;=$B$14,H$22&gt;=$B$13),INDEX(Depreciation!$U$33:$U$50,MATCH('Factual Funding gap'!H$22,Depreciation!$B$33:$B$50,0),0),)</f>
        <v>0</v>
      </c>
      <c r="I32" s="192">
        <f>IF(AND(I$22&lt;=$B$14,I$22&gt;=$B$13),INDEX(Depreciation!$U$33:$U$50,MATCH('Factual Funding gap'!I$22,Depreciation!$B$33:$B$50,0),0),)</f>
        <v>0</v>
      </c>
      <c r="J32" s="192">
        <f>IF(AND(J$22&lt;=$B$14,J$22&gt;=$B$13),INDEX(Depreciation!$U$33:$U$50,MATCH('Factual Funding gap'!J$22,Depreciation!$B$33:$B$50,0),0),)</f>
        <v>0</v>
      </c>
      <c r="K32" s="192">
        <f>IF(AND(K$22&lt;=$B$14,K$22&gt;=$B$13),INDEX(Depreciation!$U$33:$U$50,MATCH('Factual Funding gap'!K$22,Depreciation!$B$33:$B$50,0),0),)</f>
        <v>0</v>
      </c>
      <c r="L32" s="192">
        <f>IF(AND(L$22&lt;=$B$14,L$22&gt;=$B$13),INDEX(Depreciation!$U$33:$U$50,MATCH('Factual Funding gap'!L$22,Depreciation!$B$33:$B$50,0),0),)</f>
        <v>0</v>
      </c>
      <c r="M32" s="192">
        <f>IF(AND(M$22&lt;=$B$14,M$22&gt;=$B$13),INDEX(Depreciation!$U$33:$U$50,MATCH('Factual Funding gap'!M$22,Depreciation!$B$33:$B$50,0),0),)</f>
        <v>0</v>
      </c>
      <c r="N32" s="192">
        <f>IF(AND(N$22&lt;=$B$14,N$22&gt;=$B$13),INDEX(Depreciation!$U$33:$U$50,MATCH('Factual Funding gap'!N$22,Depreciation!$B$33:$B$50,0),0),)</f>
        <v>0</v>
      </c>
      <c r="O32" s="192">
        <f>IF(AND(O$22&lt;=$B$14,O$22&gt;=$B$13),INDEX(Depreciation!$U$33:$U$50,MATCH('Factual Funding gap'!O$22,Depreciation!$B$33:$B$50,0),0),)</f>
        <v>0</v>
      </c>
      <c r="P32" s="192">
        <f>IF(AND(P$22&lt;=$B$14,P$22&gt;=$B$13),INDEX(Depreciation!$U$33:$U$50,MATCH('Factual Funding gap'!P$22,Depreciation!$B$33:$B$50,0),0),)</f>
        <v>0</v>
      </c>
      <c r="Q32" s="192">
        <f>IF(AND(Q$22&lt;=$B$14,Q$22&gt;=$B$13),INDEX(Depreciation!$U$33:$U$50,MATCH('Factual Funding gap'!Q$22,Depreciation!$B$33:$B$50,0),0),)</f>
        <v>0</v>
      </c>
      <c r="R32" s="192">
        <f>IF(AND(R$22&lt;=$B$14,R$22&gt;=$B$13),INDEX(Depreciation!$U$33:$U$50,MATCH('Factual Funding gap'!R$22,Depreciation!$B$33:$B$50,0),0),)</f>
        <v>0</v>
      </c>
      <c r="S32" s="192">
        <f>IF(AND(S$22&lt;=$B$14,S$22&gt;=$B$13),INDEX(Depreciation!$U$33:$U$50,MATCH('Factual Funding gap'!S$22,Depreciation!$B$33:$B$50,0),0),)</f>
        <v>0</v>
      </c>
      <c r="T32" s="192">
        <f>IF(AND(T$22&lt;=$B$14,T$22&gt;=$B$13),INDEX(Depreciation!$U$33:$U$50,MATCH('Factual Funding gap'!T$22,Depreciation!$B$33:$B$50,0),0),)</f>
        <v>0</v>
      </c>
      <c r="U32" s="201" t="e">
        <f>SUM(C32:T32)</f>
        <v>#DIV/0!</v>
      </c>
      <c r="V32" s="150"/>
    </row>
    <row r="33" spans="1:21" ht="14.45" customHeight="1" outlineLevel="1">
      <c r="A33" s="27"/>
      <c r="B33" s="112"/>
      <c r="C33" s="202"/>
      <c r="D33" s="202"/>
      <c r="E33" s="202"/>
      <c r="F33" s="202"/>
      <c r="G33" s="202"/>
      <c r="H33" s="202"/>
      <c r="I33" s="202"/>
      <c r="J33" s="202"/>
      <c r="K33" s="202"/>
      <c r="L33" s="202"/>
      <c r="M33" s="202"/>
      <c r="N33" s="202"/>
      <c r="O33" s="202"/>
      <c r="P33" s="202"/>
      <c r="Q33" s="202"/>
      <c r="R33" s="202"/>
      <c r="S33" s="202"/>
      <c r="T33" s="202"/>
      <c r="U33" s="202"/>
    </row>
    <row r="34" spans="1:21" ht="14.45" customHeight="1">
      <c r="A34" s="114" t="s">
        <v>30</v>
      </c>
      <c r="B34" s="109" t="s">
        <v>38</v>
      </c>
      <c r="C34" s="200"/>
      <c r="D34" s="200"/>
      <c r="E34" s="200"/>
      <c r="F34" s="200"/>
      <c r="G34" s="200"/>
      <c r="H34" s="200"/>
      <c r="I34" s="200"/>
      <c r="J34" s="200"/>
      <c r="K34" s="200"/>
      <c r="L34" s="200"/>
      <c r="M34" s="200"/>
      <c r="N34" s="200"/>
      <c r="O34" s="200"/>
      <c r="P34" s="200"/>
      <c r="Q34" s="200"/>
      <c r="R34" s="200"/>
      <c r="S34" s="200"/>
      <c r="T34" s="200"/>
      <c r="U34" s="201">
        <f>SUM(C34:T34)</f>
        <v>0</v>
      </c>
    </row>
    <row r="35" spans="1:21" ht="14.45" customHeight="1" outlineLevel="1">
      <c r="A35" s="27"/>
      <c r="B35" s="112"/>
      <c r="C35" s="202"/>
      <c r="D35" s="202"/>
      <c r="E35" s="202"/>
      <c r="F35" s="202"/>
      <c r="G35" s="202"/>
      <c r="H35" s="202"/>
      <c r="I35" s="202"/>
      <c r="J35" s="202"/>
      <c r="K35" s="202"/>
      <c r="L35" s="202"/>
      <c r="M35" s="202"/>
      <c r="N35" s="202"/>
      <c r="O35" s="202"/>
      <c r="P35" s="202"/>
      <c r="Q35" s="202"/>
      <c r="R35" s="202"/>
      <c r="S35" s="202"/>
      <c r="T35" s="202"/>
      <c r="U35" s="202"/>
    </row>
    <row r="36" spans="1:21" ht="14.45" customHeight="1">
      <c r="A36" s="5" t="s">
        <v>120</v>
      </c>
      <c r="B36" s="109" t="s">
        <v>38</v>
      </c>
      <c r="C36" s="192" t="e">
        <f>IF(AND(C$22&lt;=$B$14,C$22&gt;=$B$13),INDEX(Depreciation!$U$60:$U$77,MATCH('Factual Funding gap'!C$22,Depreciation!$B$60:$B$77,0),0),)</f>
        <v>#DIV/0!</v>
      </c>
      <c r="D36" s="192" t="e">
        <f>IF(AND(D$22&lt;=$B$14,D$22&gt;=$B$13),INDEX(Depreciation!$U$60:$U$77,MATCH('Factual Funding gap'!D$22,Depreciation!$B$60:$B$77,0),0),)</f>
        <v>#DIV/0!</v>
      </c>
      <c r="E36" s="192" t="e">
        <f>IF(AND(E$22&lt;=$B$14,E$22&gt;=$B$13),INDEX(Depreciation!$U$60:$U$77,MATCH('Factual Funding gap'!E$22,Depreciation!$B$60:$B$77,0),0),)</f>
        <v>#DIV/0!</v>
      </c>
      <c r="F36" s="192" t="e">
        <f>IF(AND(F$22&lt;=$B$14,F$22&gt;=$B$13),INDEX(Depreciation!$U$60:$U$77,MATCH('Factual Funding gap'!F$22,Depreciation!$B$60:$B$77,0),0),)</f>
        <v>#DIV/0!</v>
      </c>
      <c r="G36" s="192">
        <f>IF(AND(G$22&lt;=$B$14,G$22&gt;=$B$13),INDEX(Depreciation!$U$60:$U$77,MATCH('Factual Funding gap'!G$22,Depreciation!$B$60:$B$77,0),0),)</f>
        <v>0</v>
      </c>
      <c r="H36" s="192">
        <f>IF(AND(H$22&lt;=$B$14,H$22&gt;=$B$13),INDEX(Depreciation!$U$60:$U$77,MATCH('Factual Funding gap'!H$22,Depreciation!$B$60:$B$77,0),0),)</f>
        <v>0</v>
      </c>
      <c r="I36" s="192">
        <f>IF(AND(I$22&lt;=$B$14,I$22&gt;=$B$13),INDEX(Depreciation!$U$60:$U$77,MATCH('Factual Funding gap'!I$22,Depreciation!$B$60:$B$77,0),0),)</f>
        <v>0</v>
      </c>
      <c r="J36" s="192">
        <f>IF(AND(J$22&lt;=$B$14,J$22&gt;=$B$13),INDEX(Depreciation!$U$60:$U$77,MATCH('Factual Funding gap'!J$22,Depreciation!$B$60:$B$77,0),0),)</f>
        <v>0</v>
      </c>
      <c r="K36" s="192">
        <f>IF(AND(K$22&lt;=$B$14,K$22&gt;=$B$13),INDEX(Depreciation!$U$60:$U$77,MATCH('Factual Funding gap'!K$22,Depreciation!$B$60:$B$77,0),0),)</f>
        <v>0</v>
      </c>
      <c r="L36" s="192">
        <f>IF(AND(L$22&lt;=$B$14,L$22&gt;=$B$13),INDEX(Depreciation!$U$60:$U$77,MATCH('Factual Funding gap'!L$22,Depreciation!$B$60:$B$77,0),0),)</f>
        <v>0</v>
      </c>
      <c r="M36" s="192">
        <f>IF(AND(M$22&lt;=$B$14,M$22&gt;=$B$13),INDEX(Depreciation!$U$60:$U$77,MATCH('Factual Funding gap'!M$22,Depreciation!$B$60:$B$77,0),0),)</f>
        <v>0</v>
      </c>
      <c r="N36" s="192">
        <f>IF(AND(N$22&lt;=$B$14,N$22&gt;=$B$13),INDEX(Depreciation!$U$60:$U$77,MATCH('Factual Funding gap'!N$22,Depreciation!$B$60:$B$77,0),0),)</f>
        <v>0</v>
      </c>
      <c r="O36" s="192">
        <f>IF(AND(O$22&lt;=$B$14,O$22&gt;=$B$13),INDEX(Depreciation!$U$60:$U$77,MATCH('Factual Funding gap'!O$22,Depreciation!$B$60:$B$77,0),0),)</f>
        <v>0</v>
      </c>
      <c r="P36" s="192">
        <f>IF(AND(P$22&lt;=$B$14,P$22&gt;=$B$13),INDEX(Depreciation!$U$60:$U$77,MATCH('Factual Funding gap'!P$22,Depreciation!$B$60:$B$77,0),0),)</f>
        <v>0</v>
      </c>
      <c r="Q36" s="192">
        <f>IF(AND(Q$22&lt;=$B$14,Q$22&gt;=$B$13),INDEX(Depreciation!$U$60:$U$77,MATCH('Factual Funding gap'!Q$22,Depreciation!$B$60:$B$77,0),0),)</f>
        <v>0</v>
      </c>
      <c r="R36" s="192">
        <f>IF(AND(R$22&lt;=$B$14,R$22&gt;=$B$13),INDEX(Depreciation!$U$60:$U$77,MATCH('Factual Funding gap'!R$22,Depreciation!$B$60:$B$77,0),0),)</f>
        <v>0</v>
      </c>
      <c r="S36" s="192">
        <f>IF(AND(S$22&lt;=$B$14,S$22&gt;=$B$13),INDEX(Depreciation!$U$60:$U$77,MATCH('Factual Funding gap'!S$22,Depreciation!$B$60:$B$77,0),0),)</f>
        <v>0</v>
      </c>
      <c r="T36" s="192">
        <f>IF(AND(T$22&lt;=$B$14,T$22&gt;=$B$13),INDEX(Depreciation!$U$60:$U$77,MATCH('Factual Funding gap'!T$22,Depreciation!$B$60:$B$77,0),0),)</f>
        <v>0</v>
      </c>
      <c r="U36" s="201" t="e">
        <f>SUM(C36:T36)</f>
        <v>#DIV/0!</v>
      </c>
    </row>
    <row r="37" spans="1:21" ht="14.45" customHeight="1" outlineLevel="1">
      <c r="A37" s="27"/>
      <c r="B37" s="112"/>
      <c r="C37" s="202"/>
      <c r="D37" s="202"/>
      <c r="E37" s="202"/>
      <c r="F37" s="202"/>
      <c r="G37" s="202"/>
      <c r="H37" s="202"/>
      <c r="I37" s="202"/>
      <c r="J37" s="202"/>
      <c r="K37" s="202"/>
      <c r="L37" s="202"/>
      <c r="M37" s="202"/>
      <c r="N37" s="202"/>
      <c r="O37" s="202"/>
      <c r="P37" s="202"/>
      <c r="Q37" s="202"/>
      <c r="R37" s="202"/>
      <c r="S37" s="202"/>
      <c r="T37" s="202"/>
      <c r="U37" s="202"/>
    </row>
    <row r="38" spans="1:21" ht="14.45" hidden="1" customHeight="1">
      <c r="A38" s="114" t="s">
        <v>12</v>
      </c>
      <c r="B38" s="109" t="s">
        <v>38</v>
      </c>
      <c r="C38" s="200"/>
      <c r="D38" s="200"/>
      <c r="E38" s="200"/>
      <c r="F38" s="200"/>
      <c r="G38" s="200"/>
      <c r="H38" s="200"/>
      <c r="I38" s="200"/>
      <c r="J38" s="200"/>
      <c r="K38" s="200"/>
      <c r="L38" s="200"/>
      <c r="M38" s="200"/>
      <c r="N38" s="200"/>
      <c r="O38" s="200"/>
      <c r="P38" s="200"/>
      <c r="Q38" s="200"/>
      <c r="R38" s="200"/>
      <c r="S38" s="200"/>
      <c r="T38" s="200"/>
      <c r="U38" s="201">
        <f>SUM(C38:T38)</f>
        <v>0</v>
      </c>
    </row>
    <row r="39" spans="1:21" ht="14.45" hidden="1" customHeight="1" outlineLevel="1">
      <c r="A39" s="27"/>
      <c r="B39" s="112"/>
      <c r="C39" s="202"/>
      <c r="D39" s="202"/>
      <c r="E39" s="202"/>
      <c r="F39" s="202"/>
      <c r="G39" s="202"/>
      <c r="H39" s="202"/>
      <c r="I39" s="202"/>
      <c r="J39" s="202"/>
      <c r="K39" s="202"/>
      <c r="L39" s="202"/>
      <c r="M39" s="202"/>
      <c r="N39" s="202"/>
      <c r="O39" s="202"/>
      <c r="P39" s="202"/>
      <c r="Q39" s="202"/>
      <c r="R39" s="202"/>
      <c r="S39" s="202"/>
      <c r="T39" s="202"/>
      <c r="U39" s="204"/>
    </row>
    <row r="40" spans="1:21" ht="14.45" hidden="1" customHeight="1">
      <c r="A40" s="114" t="s">
        <v>29</v>
      </c>
      <c r="B40" s="109" t="s">
        <v>38</v>
      </c>
      <c r="C40" s="200"/>
      <c r="D40" s="200"/>
      <c r="E40" s="200"/>
      <c r="F40" s="200"/>
      <c r="G40" s="200"/>
      <c r="H40" s="200"/>
      <c r="I40" s="200"/>
      <c r="J40" s="200"/>
      <c r="K40" s="200"/>
      <c r="L40" s="200"/>
      <c r="M40" s="200"/>
      <c r="N40" s="200"/>
      <c r="O40" s="200"/>
      <c r="P40" s="200"/>
      <c r="Q40" s="200"/>
      <c r="R40" s="200"/>
      <c r="S40" s="200"/>
      <c r="T40" s="200"/>
      <c r="U40" s="201">
        <f>SUM(C40:T40)</f>
        <v>0</v>
      </c>
    </row>
    <row r="41" spans="1:21" ht="14.45" hidden="1" customHeight="1" outlineLevel="1">
      <c r="A41" s="27"/>
      <c r="B41" s="112"/>
      <c r="C41" s="202"/>
      <c r="D41" s="202"/>
      <c r="E41" s="202"/>
      <c r="F41" s="202"/>
      <c r="G41" s="202"/>
      <c r="H41" s="202"/>
      <c r="I41" s="202"/>
      <c r="J41" s="202"/>
      <c r="K41" s="202"/>
      <c r="L41" s="202"/>
      <c r="M41" s="202"/>
      <c r="N41" s="202"/>
      <c r="O41" s="202"/>
      <c r="P41" s="202"/>
      <c r="Q41" s="202"/>
      <c r="R41" s="202"/>
      <c r="S41" s="202"/>
      <c r="T41" s="202"/>
      <c r="U41" s="202"/>
    </row>
    <row r="42" spans="1:21" ht="14.45" hidden="1" customHeight="1">
      <c r="A42" s="114" t="s">
        <v>28</v>
      </c>
      <c r="B42" s="109" t="s">
        <v>38</v>
      </c>
      <c r="C42" s="200"/>
      <c r="D42" s="200"/>
      <c r="E42" s="200"/>
      <c r="F42" s="200"/>
      <c r="G42" s="200"/>
      <c r="H42" s="200"/>
      <c r="I42" s="200"/>
      <c r="J42" s="200"/>
      <c r="K42" s="200"/>
      <c r="L42" s="200"/>
      <c r="M42" s="200"/>
      <c r="N42" s="200"/>
      <c r="O42" s="200"/>
      <c r="P42" s="200"/>
      <c r="Q42" s="200"/>
      <c r="R42" s="200"/>
      <c r="S42" s="200"/>
      <c r="T42" s="200"/>
      <c r="U42" s="201">
        <f>SUM(C42:T42)</f>
        <v>0</v>
      </c>
    </row>
    <row r="43" spans="1:21" ht="14.45" hidden="1" customHeight="1" outlineLevel="1">
      <c r="A43" s="27"/>
      <c r="B43" s="112"/>
      <c r="C43" s="202"/>
      <c r="D43" s="202"/>
      <c r="E43" s="202"/>
      <c r="F43" s="202"/>
      <c r="G43" s="202"/>
      <c r="H43" s="202"/>
      <c r="I43" s="202"/>
      <c r="J43" s="202"/>
      <c r="K43" s="202"/>
      <c r="L43" s="202"/>
      <c r="M43" s="202"/>
      <c r="N43" s="202"/>
      <c r="O43" s="202"/>
      <c r="P43" s="202"/>
      <c r="Q43" s="202"/>
      <c r="R43" s="202"/>
      <c r="S43" s="202"/>
      <c r="T43" s="202"/>
      <c r="U43" s="202"/>
    </row>
    <row r="44" spans="1:21" ht="14.45" hidden="1" customHeight="1">
      <c r="A44" s="114" t="s">
        <v>40</v>
      </c>
      <c r="B44" s="109" t="s">
        <v>38</v>
      </c>
      <c r="C44" s="200"/>
      <c r="D44" s="200"/>
      <c r="E44" s="200"/>
      <c r="F44" s="200"/>
      <c r="G44" s="200"/>
      <c r="H44" s="200"/>
      <c r="I44" s="200"/>
      <c r="J44" s="200"/>
      <c r="K44" s="200"/>
      <c r="L44" s="200"/>
      <c r="M44" s="200"/>
      <c r="N44" s="200"/>
      <c r="O44" s="200"/>
      <c r="P44" s="200"/>
      <c r="Q44" s="200"/>
      <c r="R44" s="200"/>
      <c r="S44" s="200"/>
      <c r="T44" s="200"/>
      <c r="U44" s="201">
        <f>SUM(C44:T44)</f>
        <v>0</v>
      </c>
    </row>
    <row r="45" spans="1:21" ht="14.45" customHeight="1" outlineLevel="1">
      <c r="A45" s="27"/>
      <c r="B45" s="112"/>
      <c r="C45" s="202"/>
      <c r="D45" s="202"/>
      <c r="E45" s="202"/>
      <c r="F45" s="202"/>
      <c r="G45" s="202"/>
      <c r="H45" s="202"/>
      <c r="I45" s="202"/>
      <c r="J45" s="202"/>
      <c r="K45" s="202"/>
      <c r="L45" s="202"/>
      <c r="M45" s="202"/>
      <c r="N45" s="202"/>
      <c r="O45" s="202"/>
      <c r="P45" s="202"/>
      <c r="Q45" s="202"/>
      <c r="R45" s="202"/>
      <c r="S45" s="202"/>
      <c r="T45" s="202"/>
      <c r="U45" s="205"/>
    </row>
    <row r="46" spans="1:21" ht="14.45" customHeight="1">
      <c r="A46" s="32" t="s">
        <v>54</v>
      </c>
      <c r="B46" s="87"/>
      <c r="C46" s="202"/>
      <c r="D46" s="202"/>
      <c r="E46" s="202"/>
      <c r="F46" s="202"/>
      <c r="G46" s="202"/>
      <c r="H46" s="202"/>
      <c r="I46" s="202"/>
      <c r="J46" s="202"/>
      <c r="K46" s="202"/>
      <c r="L46" s="202"/>
      <c r="M46" s="202"/>
      <c r="N46" s="202"/>
      <c r="O46" s="202"/>
      <c r="P46" s="202"/>
      <c r="Q46" s="202"/>
      <c r="R46" s="202"/>
      <c r="S46" s="202"/>
      <c r="T46" s="202"/>
      <c r="U46" s="206"/>
    </row>
    <row r="47" spans="1:21" ht="14.45" customHeight="1" outlineLevel="1">
      <c r="A47" s="27"/>
      <c r="B47" s="112"/>
      <c r="C47" s="202"/>
      <c r="D47" s="202"/>
      <c r="E47" s="202"/>
      <c r="F47" s="202"/>
      <c r="G47" s="202"/>
      <c r="H47" s="202"/>
      <c r="I47" s="202"/>
      <c r="J47" s="202"/>
      <c r="K47" s="202"/>
      <c r="L47" s="202"/>
      <c r="M47" s="202"/>
      <c r="N47" s="202"/>
      <c r="O47" s="202"/>
      <c r="P47" s="202"/>
      <c r="Q47" s="202"/>
      <c r="R47" s="202"/>
      <c r="S47" s="202"/>
      <c r="T47" s="202"/>
      <c r="U47" s="205"/>
    </row>
    <row r="48" spans="1:21" ht="14.45" customHeight="1">
      <c r="A48" s="114" t="s">
        <v>121</v>
      </c>
      <c r="B48" s="109" t="s">
        <v>38</v>
      </c>
      <c r="C48" s="200"/>
      <c r="D48" s="200"/>
      <c r="E48" s="200"/>
      <c r="F48" s="200"/>
      <c r="G48" s="200"/>
      <c r="H48" s="200"/>
      <c r="I48" s="200"/>
      <c r="J48" s="200"/>
      <c r="K48" s="200"/>
      <c r="L48" s="200"/>
      <c r="M48" s="200"/>
      <c r="N48" s="200"/>
      <c r="O48" s="200"/>
      <c r="P48" s="200"/>
      <c r="Q48" s="200"/>
      <c r="R48" s="200"/>
      <c r="S48" s="200"/>
      <c r="T48" s="200"/>
      <c r="U48" s="201">
        <f>SUM(C48:T48)</f>
        <v>0</v>
      </c>
    </row>
    <row r="49" spans="1:23" ht="14.45" customHeight="1">
      <c r="A49" s="27"/>
      <c r="B49" s="112"/>
      <c r="C49" s="202"/>
      <c r="D49" s="202"/>
      <c r="E49" s="202"/>
      <c r="F49" s="202"/>
      <c r="G49" s="202"/>
      <c r="H49" s="202"/>
      <c r="I49" s="202"/>
      <c r="J49" s="202"/>
      <c r="K49" s="202"/>
      <c r="L49" s="202"/>
      <c r="M49" s="202"/>
      <c r="N49" s="202"/>
      <c r="O49" s="202"/>
      <c r="P49" s="202"/>
      <c r="Q49" s="202"/>
      <c r="R49" s="202"/>
      <c r="S49" s="202"/>
      <c r="T49" s="202"/>
      <c r="U49" s="202"/>
    </row>
    <row r="50" spans="1:23" ht="14.45" customHeight="1">
      <c r="A50" s="114" t="s">
        <v>164</v>
      </c>
      <c r="B50" s="109" t="s">
        <v>38</v>
      </c>
      <c r="C50" s="200"/>
      <c r="D50" s="200"/>
      <c r="E50" s="200"/>
      <c r="F50" s="200"/>
      <c r="G50" s="200"/>
      <c r="H50" s="200"/>
      <c r="I50" s="200"/>
      <c r="J50" s="200"/>
      <c r="K50" s="200"/>
      <c r="L50" s="200"/>
      <c r="M50" s="200"/>
      <c r="N50" s="200"/>
      <c r="O50" s="200"/>
      <c r="P50" s="200"/>
      <c r="Q50" s="200"/>
      <c r="R50" s="200"/>
      <c r="S50" s="200"/>
      <c r="T50" s="200"/>
      <c r="U50" s="201">
        <f>SUM(C50:T50)</f>
        <v>0</v>
      </c>
      <c r="W50" s="132"/>
    </row>
    <row r="51" spans="1:23" ht="14.45" customHeight="1" outlineLevel="1">
      <c r="A51" s="27"/>
      <c r="B51" s="112"/>
      <c r="C51" s="202"/>
      <c r="D51" s="202"/>
      <c r="E51" s="202"/>
      <c r="F51" s="202"/>
      <c r="G51" s="202"/>
      <c r="H51" s="202"/>
      <c r="I51" s="202"/>
      <c r="J51" s="202"/>
      <c r="K51" s="202"/>
      <c r="L51" s="202"/>
      <c r="M51" s="202"/>
      <c r="N51" s="202"/>
      <c r="O51" s="202"/>
      <c r="P51" s="202"/>
      <c r="Q51" s="202"/>
      <c r="R51" s="202"/>
      <c r="S51" s="202"/>
      <c r="T51" s="202"/>
      <c r="U51" s="202"/>
    </row>
    <row r="52" spans="1:23" ht="14.45" customHeight="1">
      <c r="A52" s="5" t="s">
        <v>11</v>
      </c>
      <c r="B52" s="109" t="s">
        <v>38</v>
      </c>
      <c r="C52" s="192">
        <f>IF(AND(C$22&lt;=$B$16,C$22&gt;=$B$15),INDEX(Depreciation!$U$90:$U$107,MATCH('Factual Funding gap'!C$22,Depreciation!$B$90:$B$107,0),0),)+IF(AND(C$22&lt;=$B$16,C$22&gt;$B$14),INDEX(Depreciation!$U$33:$U$50,MATCH('Factual Funding gap'!C$22,Depreciation!$B$33:$B$50,0),0),)</f>
        <v>0</v>
      </c>
      <c r="D52" s="192">
        <f>IF(AND(D$22&lt;=$B$16,D$22&gt;=$B$15),INDEX(Depreciation!$U$90:$U$107,MATCH('Factual Funding gap'!D$22,Depreciation!$B$90:$B$107,0),0),)+IF(AND(D$22&lt;=$B$16,D$22&gt;$B$14),INDEX(Depreciation!$U$33:$U$50,MATCH('Factual Funding gap'!D$22,Depreciation!$B$33:$B$50,0),0),)</f>
        <v>0</v>
      </c>
      <c r="E52" s="192">
        <f>IF(AND(E$22&lt;=$B$16,E$22&gt;=$B$15),INDEX(Depreciation!$U$90:$U$107,MATCH('Factual Funding gap'!E$22,Depreciation!$B$90:$B$107,0),0),)+IF(AND(E$22&lt;=$B$16,E$22&gt;$B$14),INDEX(Depreciation!$U$33:$U$50,MATCH('Factual Funding gap'!E$22,Depreciation!$B$33:$B$50,0),0),)</f>
        <v>0</v>
      </c>
      <c r="F52" s="192">
        <f>IF(AND(F$22&lt;=$B$16,F$22&gt;=$B$15),INDEX(Depreciation!$U$90:$U$107,MATCH('Factual Funding gap'!F$22,Depreciation!$B$90:$B$107,0),0),)+IF(AND(F$22&lt;=$B$16,F$22&gt;$B$14),INDEX(Depreciation!$U$33:$U$50,MATCH('Factual Funding gap'!F$22,Depreciation!$B$33:$B$50,0),0),)</f>
        <v>0</v>
      </c>
      <c r="G52" s="192" t="e">
        <f>IF(AND(G$22&lt;=$B$16,G$22&gt;=$B$15),INDEX(Depreciation!$U$90:$U$107,MATCH('Factual Funding gap'!G$22,Depreciation!$B$90:$B$107,0),0),)+IF(AND(G$22&lt;=$B$16,G$22&gt;$B$14),INDEX(Depreciation!$U$33:$U$50,MATCH('Factual Funding gap'!G$22,Depreciation!$B$33:$B$50,0),0),)</f>
        <v>#DIV/0!</v>
      </c>
      <c r="H52" s="192" t="e">
        <f>IF(AND(H$22&lt;=$B$16,H$22&gt;=$B$15),INDEX(Depreciation!$U$90:$U$107,MATCH('Factual Funding gap'!H$22,Depreciation!$B$90:$B$107,0),0),)+IF(AND(H$22&lt;=$B$16,H$22&gt;$B$14),INDEX(Depreciation!$U$33:$U$50,MATCH('Factual Funding gap'!H$22,Depreciation!$B$33:$B$50,0),0),)</f>
        <v>#DIV/0!</v>
      </c>
      <c r="I52" s="192" t="e">
        <f>IF(AND(I$22&lt;=$B$16,I$22&gt;=$B$15),INDEX(Depreciation!$U$90:$U$107,MATCH('Factual Funding gap'!I$22,Depreciation!$B$90:$B$107,0),0),)+IF(AND(I$22&lt;=$B$16,I$22&gt;$B$14),INDEX(Depreciation!$U$33:$U$50,MATCH('Factual Funding gap'!I$22,Depreciation!$B$33:$B$50,0),0),)</f>
        <v>#DIV/0!</v>
      </c>
      <c r="J52" s="192">
        <f>IF(AND(J$22&lt;=$B$16,J$22&gt;=$B$15),INDEX(Depreciation!$U$90:$U$107,MATCH('Factual Funding gap'!J$22,Depreciation!$B$90:$B$107,0),0),)+IF(AND(J$22&lt;=$B$16,J$22&gt;$B$14),INDEX(Depreciation!$U$33:$U$50,MATCH('Factual Funding gap'!J$22,Depreciation!$B$33:$B$50,0),0),)</f>
        <v>0</v>
      </c>
      <c r="K52" s="192">
        <f>IF(AND(K$22&lt;=$B$16,K$22&gt;=$B$15),INDEX(Depreciation!$U$90:$U$107,MATCH('Factual Funding gap'!K$22,Depreciation!$B$90:$B$107,0),0),)+IF(AND(K$22&lt;=$B$16,K$22&gt;$B$14),INDEX(Depreciation!$U$33:$U$50,MATCH('Factual Funding gap'!K$22,Depreciation!$B$33:$B$50,0),0),)</f>
        <v>0</v>
      </c>
      <c r="L52" s="192">
        <f>IF(AND(L$22&lt;=$B$16,L$22&gt;=$B$15),INDEX(Depreciation!$U$90:$U$107,MATCH('Factual Funding gap'!L$22,Depreciation!$B$90:$B$107,0),0),)+IF(AND(L$22&lt;=$B$16,L$22&gt;$B$14),INDEX(Depreciation!$U$33:$U$50,MATCH('Factual Funding gap'!L$22,Depreciation!$B$33:$B$50,0),0),)</f>
        <v>0</v>
      </c>
      <c r="M52" s="192">
        <f>IF(AND(M$22&lt;=$B$16,M$22&gt;=$B$15),INDEX(Depreciation!$U$90:$U$107,MATCH('Factual Funding gap'!M$22,Depreciation!$B$90:$B$107,0),0),)+IF(AND(M$22&lt;=$B$16,M$22&gt;$B$14),INDEX(Depreciation!$U$33:$U$50,MATCH('Factual Funding gap'!M$22,Depreciation!$B$33:$B$50,0),0),)</f>
        <v>0</v>
      </c>
      <c r="N52" s="192">
        <f>IF(AND(N$22&lt;=$B$16,N$22&gt;=$B$15),INDEX(Depreciation!$U$90:$U$107,MATCH('Factual Funding gap'!N$22,Depreciation!$B$90:$B$107,0),0),)+IF(AND(N$22&lt;=$B$16,N$22&gt;$B$14),INDEX(Depreciation!$U$33:$U$50,MATCH('Factual Funding gap'!N$22,Depreciation!$B$33:$B$50,0),0),)</f>
        <v>0</v>
      </c>
      <c r="O52" s="192">
        <f>IF(AND(O$22&lt;=$B$16,O$22&gt;=$B$15),INDEX(Depreciation!$U$90:$U$107,MATCH('Factual Funding gap'!O$22,Depreciation!$B$90:$B$107,0),0),)+IF(AND(O$22&lt;=$B$16,O$22&gt;$B$14),INDEX(Depreciation!$U$33:$U$50,MATCH('Factual Funding gap'!O$22,Depreciation!$B$33:$B$50,0),0),)</f>
        <v>0</v>
      </c>
      <c r="P52" s="192">
        <f>IF(AND(P$22&lt;=$B$16,P$22&gt;=$B$15),INDEX(Depreciation!$U$90:$U$107,MATCH('Factual Funding gap'!P$22,Depreciation!$B$90:$B$107,0),0),)+IF(AND(P$22&lt;=$B$16,P$22&gt;$B$14),INDEX(Depreciation!$U$33:$U$50,MATCH('Factual Funding gap'!P$22,Depreciation!$B$33:$B$50,0),0),)</f>
        <v>0</v>
      </c>
      <c r="Q52" s="192">
        <f>IF(AND(Q$22&lt;=$B$16,Q$22&gt;=$B$15),INDEX(Depreciation!$U$90:$U$107,MATCH('Factual Funding gap'!Q$22,Depreciation!$B$90:$B$107,0),0),)+IF(AND(Q$22&lt;=$B$16,Q$22&gt;$B$14),INDEX(Depreciation!$U$33:$U$50,MATCH('Factual Funding gap'!Q$22,Depreciation!$B$33:$B$50,0),0),)</f>
        <v>0</v>
      </c>
      <c r="R52" s="192">
        <f>IF(AND(R$22&lt;=$B$16,R$22&gt;=$B$15),INDEX(Depreciation!$U$90:$U$107,MATCH('Factual Funding gap'!R$22,Depreciation!$B$90:$B$107,0),0),)+IF(AND(R$22&lt;=$B$16,R$22&gt;$B$14),INDEX(Depreciation!$U$33:$U$50,MATCH('Factual Funding gap'!R$22,Depreciation!$B$33:$B$50,0),0),)</f>
        <v>0</v>
      </c>
      <c r="S52" s="192">
        <f>IF(AND(S$22&lt;=$B$16,S$22&gt;=$B$15),INDEX(Depreciation!$U$90:$U$107,MATCH('Factual Funding gap'!S$22,Depreciation!$B$90:$B$107,0),0),)+IF(AND(S$22&lt;=$B$16,S$22&gt;$B$14),INDEX(Depreciation!$U$33:$U$50,MATCH('Factual Funding gap'!S$22,Depreciation!$B$33:$B$50,0),0),)</f>
        <v>0</v>
      </c>
      <c r="T52" s="192">
        <f>IF(AND(T$22&lt;=$B$16,T$22&gt;=$B$15),INDEX(Depreciation!$U$90:$U$107,MATCH('Factual Funding gap'!T$22,Depreciation!$B$90:$B$107,0),0),)+IF(AND(T$22&lt;=$B$16,T$22&gt;$B$14),INDEX(Depreciation!$U$33:$U$50,MATCH('Factual Funding gap'!T$22,Depreciation!$B$33:$B$50,0),0),)</f>
        <v>0</v>
      </c>
      <c r="U52" s="201" t="e">
        <f>SUM(C52:T52)</f>
        <v>#DIV/0!</v>
      </c>
    </row>
    <row r="53" spans="1:23" ht="14.45" customHeight="1" outlineLevel="1">
      <c r="A53" s="27"/>
      <c r="B53" s="112"/>
      <c r="C53" s="202"/>
      <c r="D53" s="202"/>
      <c r="E53" s="202"/>
      <c r="F53" s="202"/>
      <c r="G53" s="202"/>
      <c r="H53" s="202"/>
      <c r="I53" s="202"/>
      <c r="J53" s="202"/>
      <c r="K53" s="202"/>
      <c r="L53" s="202"/>
      <c r="M53" s="202"/>
      <c r="N53" s="202"/>
      <c r="O53" s="202"/>
      <c r="P53" s="202"/>
      <c r="Q53" s="202"/>
      <c r="R53" s="202"/>
      <c r="S53" s="202"/>
      <c r="T53" s="202"/>
      <c r="U53" s="202"/>
    </row>
    <row r="54" spans="1:23" ht="14.45" customHeight="1">
      <c r="A54" s="114" t="s">
        <v>165</v>
      </c>
      <c r="B54" s="109" t="s">
        <v>38</v>
      </c>
      <c r="C54" s="200"/>
      <c r="D54" s="200"/>
      <c r="E54" s="200"/>
      <c r="F54" s="200"/>
      <c r="G54" s="200"/>
      <c r="H54" s="200"/>
      <c r="I54" s="200"/>
      <c r="J54" s="200"/>
      <c r="K54" s="200"/>
      <c r="L54" s="200"/>
      <c r="M54" s="200"/>
      <c r="N54" s="200"/>
      <c r="O54" s="200"/>
      <c r="P54" s="200"/>
      <c r="Q54" s="200"/>
      <c r="R54" s="200"/>
      <c r="S54" s="200"/>
      <c r="T54" s="200"/>
      <c r="U54" s="201">
        <f>SUM(C54:T54)</f>
        <v>0</v>
      </c>
    </row>
    <row r="55" spans="1:23" ht="14.45" customHeight="1" outlineLevel="1">
      <c r="A55" s="27"/>
      <c r="B55" s="112"/>
      <c r="C55" s="202"/>
      <c r="D55" s="202"/>
      <c r="E55" s="202"/>
      <c r="F55" s="202"/>
      <c r="G55" s="202"/>
      <c r="H55" s="202"/>
      <c r="I55" s="202"/>
      <c r="J55" s="202"/>
      <c r="K55" s="202"/>
      <c r="L55" s="202"/>
      <c r="M55" s="202"/>
      <c r="N55" s="202"/>
      <c r="O55" s="202"/>
      <c r="P55" s="202"/>
      <c r="Q55" s="202"/>
      <c r="R55" s="202"/>
      <c r="S55" s="202"/>
      <c r="T55" s="202"/>
      <c r="U55" s="202"/>
    </row>
    <row r="56" spans="1:23" ht="14.45" customHeight="1">
      <c r="A56" s="5" t="s">
        <v>122</v>
      </c>
      <c r="B56" s="109" t="s">
        <v>38</v>
      </c>
      <c r="C56" s="207">
        <f>IF(AND(C$22&lt;=$B$16,C$22&gt;=$B$15),INDEX(Depreciation!$U$117:$U$134,MATCH('Factual Funding gap'!C$22,Depreciation!$B$117:$B$134,0),0),)+IF(AND(C$22&lt;=$B$16,C$22&gt;$B$14),INDEX(Depreciation!$U$60:$U$77,MATCH('Factual Funding gap'!C$22,Depreciation!$B$60:$B$77,0),0),)</f>
        <v>0</v>
      </c>
      <c r="D56" s="207">
        <f>IF(AND(D$22&lt;=$B$16,D$22&gt;=$B$15),INDEX(Depreciation!$U$117:$U$134,MATCH('Factual Funding gap'!D$22,Depreciation!$B$117:$B$134,0),0),)+IF(AND(D$22&lt;=$B$16,D$22&gt;$B$14),INDEX(Depreciation!$U$60:$U$77,MATCH('Factual Funding gap'!D$22,Depreciation!$B$60:$B$77,0),0),)</f>
        <v>0</v>
      </c>
      <c r="E56" s="207">
        <f>IF(AND(E$22&lt;=$B$16,E$22&gt;=$B$15),INDEX(Depreciation!$U$117:$U$134,MATCH('Factual Funding gap'!E$22,Depreciation!$B$117:$B$134,0),0),)+IF(AND(E$22&lt;=$B$16,E$22&gt;$B$14),INDEX(Depreciation!$U$60:$U$77,MATCH('Factual Funding gap'!E$22,Depreciation!$B$60:$B$77,0),0),)</f>
        <v>0</v>
      </c>
      <c r="F56" s="207">
        <f>IF(AND(F$22&lt;=$B$16,F$22&gt;=$B$15),INDEX(Depreciation!$U$117:$U$134,MATCH('Factual Funding gap'!F$22,Depreciation!$B$117:$B$134,0),0),)+IF(AND(F$22&lt;=$B$16,F$22&gt;$B$14),INDEX(Depreciation!$U$60:$U$77,MATCH('Factual Funding gap'!F$22,Depreciation!$B$60:$B$77,0),0),)</f>
        <v>0</v>
      </c>
      <c r="G56" s="207" t="e">
        <f>IF(AND(G$22&lt;=$B$16,G$22&gt;=$B$15),INDEX(Depreciation!$U$117:$U$134,MATCH('Factual Funding gap'!G$22,Depreciation!$B$117:$B$134,0),0),)+IF(AND(G$22&lt;=$B$16,G$22&gt;$B$14),INDEX(Depreciation!$U$60:$U$77,MATCH('Factual Funding gap'!G$22,Depreciation!$B$60:$B$77,0),0),)</f>
        <v>#DIV/0!</v>
      </c>
      <c r="H56" s="207" t="e">
        <f>IF(AND(H$22&lt;=$B$16,H$22&gt;=$B$15),INDEX(Depreciation!$U$117:$U$134,MATCH('Factual Funding gap'!H$22,Depreciation!$B$117:$B$134,0),0),)+IF(AND(H$22&lt;=$B$16,H$22&gt;$B$14),INDEX(Depreciation!$U$60:$U$77,MATCH('Factual Funding gap'!H$22,Depreciation!$B$60:$B$77,0),0),)</f>
        <v>#DIV/0!</v>
      </c>
      <c r="I56" s="207" t="e">
        <f>IF(AND(I$22&lt;=$B$16,I$22&gt;=$B$15),INDEX(Depreciation!$U$117:$U$134,MATCH('Factual Funding gap'!I$22,Depreciation!$B$117:$B$134,0),0),)+IF(AND(I$22&lt;=$B$16,I$22&gt;$B$14),INDEX(Depreciation!$U$60:$U$77,MATCH('Factual Funding gap'!I$22,Depreciation!$B$60:$B$77,0),0),)</f>
        <v>#DIV/0!</v>
      </c>
      <c r="J56" s="207">
        <f>IF(AND(J$22&lt;=$B$16,J$22&gt;=$B$15),INDEX(Depreciation!$U$117:$U$134,MATCH('Factual Funding gap'!J$22,Depreciation!$B$117:$B$134,0),0),)+IF(AND(J$22&lt;=$B$16,J$22&gt;$B$14),INDEX(Depreciation!$U$60:$U$77,MATCH('Factual Funding gap'!J$22,Depreciation!$B$60:$B$77,0),0),)</f>
        <v>0</v>
      </c>
      <c r="K56" s="207">
        <f>IF(AND(K$22&lt;=$B$16,K$22&gt;=$B$15),INDEX(Depreciation!$U$117:$U$134,MATCH('Factual Funding gap'!K$22,Depreciation!$B$117:$B$134,0),0),)+IF(AND(K$22&lt;=$B$16,K$22&gt;$B$14),INDEX(Depreciation!$U$60:$U$77,MATCH('Factual Funding gap'!K$22,Depreciation!$B$60:$B$77,0),0),)</f>
        <v>0</v>
      </c>
      <c r="L56" s="207">
        <f>IF(AND(L$22&lt;=$B$16,L$22&gt;=$B$15),INDEX(Depreciation!$U$117:$U$134,MATCH('Factual Funding gap'!L$22,Depreciation!$B$117:$B$134,0),0),)+IF(AND(L$22&lt;=$B$16,L$22&gt;$B$14),INDEX(Depreciation!$U$60:$U$77,MATCH('Factual Funding gap'!L$22,Depreciation!$B$60:$B$77,0),0),)</f>
        <v>0</v>
      </c>
      <c r="M56" s="207">
        <f>IF(AND(M$22&lt;=$B$16,M$22&gt;=$B$15),INDEX(Depreciation!$U$117:$U$134,MATCH('Factual Funding gap'!M$22,Depreciation!$B$117:$B$134,0),0),)+IF(AND(M$22&lt;=$B$16,M$22&gt;$B$14),INDEX(Depreciation!$U$60:$U$77,MATCH('Factual Funding gap'!M$22,Depreciation!$B$60:$B$77,0),0),)</f>
        <v>0</v>
      </c>
      <c r="N56" s="207">
        <f>IF(AND(N$22&lt;=$B$16,N$22&gt;=$B$15),INDEX(Depreciation!$U$117:$U$134,MATCH('Factual Funding gap'!N$22,Depreciation!$B$117:$B$134,0),0),)+IF(AND(N$22&lt;=$B$16,N$22&gt;$B$14),INDEX(Depreciation!$U$60:$U$77,MATCH('Factual Funding gap'!N$22,Depreciation!$B$60:$B$77,0),0),)</f>
        <v>0</v>
      </c>
      <c r="O56" s="207">
        <f>IF(AND(O$22&lt;=$B$16,O$22&gt;=$B$15),INDEX(Depreciation!$U$117:$U$134,MATCH('Factual Funding gap'!O$22,Depreciation!$B$117:$B$134,0),0),)+IF(AND(O$22&lt;=$B$16,O$22&gt;$B$14),INDEX(Depreciation!$U$60:$U$77,MATCH('Factual Funding gap'!O$22,Depreciation!$B$60:$B$77,0),0),)</f>
        <v>0</v>
      </c>
      <c r="P56" s="207">
        <f>IF(AND(P$22&lt;=$B$16,P$22&gt;=$B$15),INDEX(Depreciation!$U$117:$U$134,MATCH('Factual Funding gap'!P$22,Depreciation!$B$117:$B$134,0),0),)+IF(AND(P$22&lt;=$B$16,P$22&gt;$B$14),INDEX(Depreciation!$U$60:$U$77,MATCH('Factual Funding gap'!P$22,Depreciation!$B$60:$B$77,0),0),)</f>
        <v>0</v>
      </c>
      <c r="Q56" s="207">
        <f>IF(AND(Q$22&lt;=$B$16,Q$22&gt;=$B$15),INDEX(Depreciation!$U$117:$U$134,MATCH('Factual Funding gap'!Q$22,Depreciation!$B$117:$B$134,0),0),)+IF(AND(Q$22&lt;=$B$16,Q$22&gt;$B$14),INDEX(Depreciation!$U$60:$U$77,MATCH('Factual Funding gap'!Q$22,Depreciation!$B$60:$B$77,0),0),)</f>
        <v>0</v>
      </c>
      <c r="R56" s="207">
        <f>IF(AND(R$22&lt;=$B$16,R$22&gt;=$B$15),INDEX(Depreciation!$U$117:$U$134,MATCH('Factual Funding gap'!R$22,Depreciation!$B$117:$B$134,0),0),)+IF(AND(R$22&lt;=$B$16,R$22&gt;$B$14),INDEX(Depreciation!$U$60:$U$77,MATCH('Factual Funding gap'!R$22,Depreciation!$B$60:$B$77,0),0),)</f>
        <v>0</v>
      </c>
      <c r="S56" s="207">
        <f>IF(AND(S$22&lt;=$B$16,S$22&gt;=$B$15),INDEX(Depreciation!$U$117:$U$134,MATCH('Factual Funding gap'!S$22,Depreciation!$B$117:$B$134,0),0),)+IF(AND(S$22&lt;=$B$16,S$22&gt;$B$14),INDEX(Depreciation!$U$60:$U$77,MATCH('Factual Funding gap'!S$22,Depreciation!$B$60:$B$77,0),0),)</f>
        <v>0</v>
      </c>
      <c r="T56" s="207">
        <f>IF(AND(T$22&lt;=$B$16,T$22&gt;=$B$15),INDEX(Depreciation!$U$117:$U$134,MATCH('Factual Funding gap'!T$22,Depreciation!$B$117:$B$134,0),0),)+IF(AND(T$22&lt;=$B$16,T$22&gt;$B$14),INDEX(Depreciation!$U$60:$U$77,MATCH('Factual Funding gap'!T$22,Depreciation!$B$60:$B$77,0),0),)</f>
        <v>0</v>
      </c>
      <c r="U56" s="201" t="e">
        <f>SUM(C56:T56)</f>
        <v>#DIV/0!</v>
      </c>
    </row>
    <row r="57" spans="1:23" ht="14.45" customHeight="1" outlineLevel="1">
      <c r="A57" s="27"/>
      <c r="B57" s="112"/>
      <c r="C57" s="202"/>
      <c r="D57" s="202"/>
      <c r="E57" s="202"/>
      <c r="F57" s="202"/>
      <c r="G57" s="202"/>
      <c r="H57" s="202"/>
      <c r="I57" s="202"/>
      <c r="J57" s="202"/>
      <c r="K57" s="202"/>
      <c r="L57" s="202"/>
      <c r="M57" s="202"/>
      <c r="N57" s="202"/>
      <c r="O57" s="202"/>
      <c r="P57" s="202"/>
      <c r="Q57" s="202"/>
      <c r="R57" s="202"/>
      <c r="S57" s="202"/>
      <c r="T57" s="202"/>
      <c r="U57" s="202"/>
    </row>
    <row r="58" spans="1:23" ht="14.45" customHeight="1">
      <c r="A58" s="114" t="s">
        <v>166</v>
      </c>
      <c r="B58" s="109" t="s">
        <v>38</v>
      </c>
      <c r="C58" s="200"/>
      <c r="D58" s="200"/>
      <c r="E58" s="200"/>
      <c r="F58" s="200"/>
      <c r="G58" s="200"/>
      <c r="H58" s="200"/>
      <c r="I58" s="200"/>
      <c r="J58" s="200"/>
      <c r="K58" s="200"/>
      <c r="L58" s="200"/>
      <c r="M58" s="200"/>
      <c r="N58" s="200"/>
      <c r="O58" s="200"/>
      <c r="P58" s="200"/>
      <c r="Q58" s="200"/>
      <c r="R58" s="200"/>
      <c r="S58" s="200"/>
      <c r="T58" s="200"/>
      <c r="U58" s="201">
        <f>SUM(C58:T58)</f>
        <v>0</v>
      </c>
    </row>
    <row r="59" spans="1:23" ht="14.45" customHeight="1" outlineLevel="1">
      <c r="A59" s="27"/>
      <c r="B59" s="112"/>
      <c r="C59" s="202"/>
      <c r="D59" s="202"/>
      <c r="E59" s="202"/>
      <c r="F59" s="202"/>
      <c r="G59" s="202"/>
      <c r="H59" s="202"/>
      <c r="I59" s="202"/>
      <c r="J59" s="202"/>
      <c r="K59" s="202"/>
      <c r="L59" s="202"/>
      <c r="M59" s="202"/>
      <c r="N59" s="202"/>
      <c r="O59" s="202"/>
      <c r="P59" s="202"/>
      <c r="Q59" s="202"/>
      <c r="R59" s="202"/>
      <c r="S59" s="202"/>
      <c r="T59" s="202"/>
      <c r="U59" s="204"/>
    </row>
    <row r="60" spans="1:23" ht="14.45" customHeight="1">
      <c r="A60" s="114" t="s">
        <v>167</v>
      </c>
      <c r="B60" s="109" t="s">
        <v>38</v>
      </c>
      <c r="C60" s="200"/>
      <c r="D60" s="200"/>
      <c r="E60" s="200"/>
      <c r="F60" s="200"/>
      <c r="G60" s="200"/>
      <c r="H60" s="200"/>
      <c r="I60" s="200"/>
      <c r="J60" s="200"/>
      <c r="K60" s="200"/>
      <c r="L60" s="200"/>
      <c r="M60" s="200"/>
      <c r="N60" s="200"/>
      <c r="O60" s="200"/>
      <c r="P60" s="200"/>
      <c r="Q60" s="200"/>
      <c r="R60" s="200"/>
      <c r="S60" s="200"/>
      <c r="T60" s="200"/>
      <c r="U60" s="201">
        <f>SUM(C60:T60)</f>
        <v>0</v>
      </c>
    </row>
    <row r="61" spans="1:23" ht="14.45" customHeight="1" outlineLevel="1">
      <c r="A61" s="27"/>
      <c r="B61" s="112"/>
      <c r="C61" s="202"/>
      <c r="D61" s="202"/>
      <c r="E61" s="202"/>
      <c r="F61" s="202"/>
      <c r="G61" s="202"/>
      <c r="H61" s="202"/>
      <c r="I61" s="202"/>
      <c r="J61" s="202"/>
      <c r="K61" s="202"/>
      <c r="L61" s="202"/>
      <c r="M61" s="202"/>
      <c r="N61" s="202"/>
      <c r="O61" s="202"/>
      <c r="P61" s="202"/>
      <c r="Q61" s="202"/>
      <c r="R61" s="202"/>
      <c r="S61" s="202"/>
      <c r="T61" s="202"/>
      <c r="U61" s="202"/>
    </row>
    <row r="62" spans="1:23" ht="14.45" customHeight="1">
      <c r="A62" s="114" t="s">
        <v>168</v>
      </c>
      <c r="B62" s="109" t="s">
        <v>38</v>
      </c>
      <c r="C62" s="200"/>
      <c r="D62" s="200"/>
      <c r="E62" s="200"/>
      <c r="F62" s="200"/>
      <c r="G62" s="200"/>
      <c r="H62" s="200"/>
      <c r="I62" s="200"/>
      <c r="J62" s="200"/>
      <c r="K62" s="200"/>
      <c r="L62" s="200"/>
      <c r="M62" s="200"/>
      <c r="N62" s="200"/>
      <c r="O62" s="200"/>
      <c r="P62" s="200"/>
      <c r="Q62" s="200"/>
      <c r="R62" s="200"/>
      <c r="S62" s="200"/>
      <c r="T62" s="200"/>
      <c r="U62" s="201">
        <f>SUM(C62:T62)</f>
        <v>0</v>
      </c>
    </row>
    <row r="63" spans="1:23" ht="14.45" customHeight="1" outlineLevel="1">
      <c r="A63" s="27"/>
      <c r="B63" s="112"/>
      <c r="C63" s="202"/>
      <c r="D63" s="202"/>
      <c r="E63" s="202"/>
      <c r="F63" s="202"/>
      <c r="G63" s="202"/>
      <c r="H63" s="202"/>
      <c r="I63" s="202"/>
      <c r="J63" s="202"/>
      <c r="K63" s="202"/>
      <c r="L63" s="202"/>
      <c r="M63" s="202"/>
      <c r="N63" s="202"/>
      <c r="O63" s="202"/>
      <c r="P63" s="202"/>
      <c r="Q63" s="202"/>
      <c r="R63" s="202"/>
      <c r="S63" s="202"/>
      <c r="T63" s="202"/>
      <c r="U63" s="202"/>
    </row>
    <row r="64" spans="1:23" ht="14.45" customHeight="1">
      <c r="A64" s="34" t="s">
        <v>169</v>
      </c>
      <c r="B64" s="36" t="s">
        <v>38</v>
      </c>
      <c r="C64" s="200"/>
      <c r="D64" s="200"/>
      <c r="E64" s="200"/>
      <c r="F64" s="200"/>
      <c r="G64" s="200"/>
      <c r="H64" s="200"/>
      <c r="I64" s="200"/>
      <c r="J64" s="200"/>
      <c r="K64" s="200"/>
      <c r="L64" s="200"/>
      <c r="M64" s="200"/>
      <c r="N64" s="200"/>
      <c r="O64" s="200"/>
      <c r="P64" s="200"/>
      <c r="Q64" s="200"/>
      <c r="R64" s="200"/>
      <c r="S64" s="200"/>
      <c r="T64" s="200"/>
      <c r="U64" s="201">
        <f>SUM(C64:T64)</f>
        <v>0</v>
      </c>
    </row>
    <row r="65" spans="1:24" s="29" customFormat="1" ht="14.45" customHeight="1" outlineLevel="1">
      <c r="A65" s="108"/>
      <c r="B65" s="115"/>
      <c r="C65" s="202"/>
      <c r="D65" s="202"/>
      <c r="E65" s="202"/>
      <c r="F65" s="202"/>
      <c r="G65" s="202"/>
      <c r="H65" s="202"/>
      <c r="I65" s="202"/>
      <c r="J65" s="202"/>
      <c r="K65" s="202"/>
      <c r="L65" s="202"/>
      <c r="M65" s="202"/>
      <c r="N65" s="202"/>
      <c r="O65" s="202"/>
      <c r="P65" s="202"/>
      <c r="Q65" s="202"/>
      <c r="R65" s="202"/>
      <c r="S65" s="202"/>
      <c r="T65" s="202"/>
      <c r="U65" s="208"/>
      <c r="X65" s="152"/>
    </row>
    <row r="66" spans="1:24" ht="14.45" customHeight="1" outlineLevel="1">
      <c r="A66" s="32" t="s">
        <v>39</v>
      </c>
      <c r="B66" s="87"/>
      <c r="C66" s="202"/>
      <c r="D66" s="202"/>
      <c r="E66" s="202"/>
      <c r="F66" s="202"/>
      <c r="G66" s="202"/>
      <c r="H66" s="202"/>
      <c r="I66" s="202"/>
      <c r="J66" s="202"/>
      <c r="K66" s="202"/>
      <c r="L66" s="202"/>
      <c r="M66" s="202"/>
      <c r="N66" s="202"/>
      <c r="O66" s="202"/>
      <c r="P66" s="202"/>
      <c r="Q66" s="202"/>
      <c r="R66" s="202"/>
      <c r="S66" s="202"/>
      <c r="T66" s="202"/>
      <c r="U66" s="206"/>
    </row>
    <row r="67" spans="1:24" ht="14.45" customHeight="1" outlineLevel="1">
      <c r="A67" s="27"/>
      <c r="B67" s="112"/>
      <c r="C67" s="202"/>
      <c r="D67" s="202"/>
      <c r="E67" s="202"/>
      <c r="F67" s="202"/>
      <c r="G67" s="202"/>
      <c r="H67" s="202"/>
      <c r="I67" s="202"/>
      <c r="J67" s="202"/>
      <c r="K67" s="202"/>
      <c r="L67" s="202"/>
      <c r="M67" s="202"/>
      <c r="N67" s="202"/>
      <c r="O67" s="202"/>
      <c r="P67" s="202"/>
      <c r="Q67" s="202"/>
      <c r="R67" s="202"/>
      <c r="S67" s="202"/>
      <c r="T67" s="202"/>
      <c r="U67" s="209"/>
    </row>
    <row r="68" spans="1:24" ht="14.45" customHeight="1" outlineLevel="1">
      <c r="A68" s="114" t="s">
        <v>170</v>
      </c>
      <c r="B68" s="109" t="s">
        <v>38</v>
      </c>
      <c r="C68" s="200"/>
      <c r="D68" s="200"/>
      <c r="E68" s="200"/>
      <c r="F68" s="200"/>
      <c r="G68" s="200"/>
      <c r="H68" s="200"/>
      <c r="I68" s="200"/>
      <c r="J68" s="200"/>
      <c r="K68" s="200"/>
      <c r="L68" s="200"/>
      <c r="M68" s="200"/>
      <c r="N68" s="200"/>
      <c r="O68" s="200"/>
      <c r="P68" s="200"/>
      <c r="Q68" s="200"/>
      <c r="R68" s="200"/>
      <c r="S68" s="200"/>
      <c r="T68" s="200"/>
      <c r="U68" s="201">
        <f>SUM(C68:T68)</f>
        <v>0</v>
      </c>
    </row>
    <row r="69" spans="1:24" ht="14.45" customHeight="1" outlineLevel="1">
      <c r="A69" s="27"/>
      <c r="B69" s="112"/>
      <c r="C69" s="202"/>
      <c r="D69" s="202"/>
      <c r="E69" s="202"/>
      <c r="F69" s="202"/>
      <c r="G69" s="202"/>
      <c r="H69" s="202"/>
      <c r="I69" s="202"/>
      <c r="J69" s="202"/>
      <c r="K69" s="202"/>
      <c r="L69" s="202"/>
      <c r="M69" s="202"/>
      <c r="N69" s="202"/>
      <c r="O69" s="202"/>
      <c r="P69" s="202"/>
      <c r="Q69" s="202"/>
      <c r="R69" s="202"/>
      <c r="S69" s="202"/>
      <c r="T69" s="202"/>
      <c r="U69" s="202"/>
    </row>
    <row r="70" spans="1:24" ht="14.45" customHeight="1" outlineLevel="1">
      <c r="A70" s="114" t="s">
        <v>171</v>
      </c>
      <c r="B70" s="109" t="s">
        <v>38</v>
      </c>
      <c r="C70" s="200"/>
      <c r="D70" s="200"/>
      <c r="E70" s="200"/>
      <c r="F70" s="200"/>
      <c r="G70" s="200"/>
      <c r="H70" s="200"/>
      <c r="I70" s="200"/>
      <c r="J70" s="200"/>
      <c r="K70" s="200"/>
      <c r="L70" s="200"/>
      <c r="M70" s="200"/>
      <c r="N70" s="200"/>
      <c r="O70" s="200"/>
      <c r="P70" s="200"/>
      <c r="Q70" s="200"/>
      <c r="R70" s="200"/>
      <c r="S70" s="200"/>
      <c r="T70" s="200"/>
      <c r="U70" s="201">
        <f>SUM(C70:T70)</f>
        <v>0</v>
      </c>
    </row>
    <row r="71" spans="1:24" ht="14.45" customHeight="1" outlineLevel="1">
      <c r="A71" s="27"/>
      <c r="B71" s="112"/>
      <c r="C71" s="202"/>
      <c r="D71" s="202"/>
      <c r="E71" s="202"/>
      <c r="F71" s="202"/>
      <c r="G71" s="202"/>
      <c r="H71" s="202"/>
      <c r="I71" s="202"/>
      <c r="J71" s="202"/>
      <c r="K71" s="202"/>
      <c r="L71" s="202"/>
      <c r="M71" s="202"/>
      <c r="N71" s="202"/>
      <c r="O71" s="202"/>
      <c r="P71" s="202"/>
      <c r="Q71" s="202"/>
      <c r="R71" s="202"/>
      <c r="S71" s="202"/>
      <c r="T71" s="202"/>
      <c r="U71" s="202"/>
    </row>
    <row r="72" spans="1:24" ht="14.45" customHeight="1" outlineLevel="1">
      <c r="A72" s="5" t="s">
        <v>11</v>
      </c>
      <c r="B72" s="109" t="s">
        <v>38</v>
      </c>
      <c r="C72" s="192">
        <f>IF(AND(C$22&lt;=$B$18,C$22&gt;=$B$17),INDEX(Depreciation!$U$147:$U$164,MATCH('Factual Funding gap'!C$22,Depreciation!$B$147:$B$164,0),0),)+IF(AND(C$22&lt;=$B$18,C$22&gt;$B$16),INDEX(Depreciation!$U$90:$U$107,MATCH('Factual Funding gap'!C$22,Depreciation!$B$90:$B$107,0),0),)+IF(AND(C$22&lt;=$B$18,C$22&gt;$B$16),INDEX(Depreciation!$U$33:$U$50,MATCH('Factual Funding gap'!C$22,Depreciation!$B$33:$B$50,0),0),)</f>
        <v>0</v>
      </c>
      <c r="D72" s="192">
        <f>IF(AND(D$22&lt;=$B$18,D$22&gt;=$B$17),INDEX(Depreciation!$U$147:$U$164,MATCH('Factual Funding gap'!D$22,Depreciation!$B$147:$B$164,0),0),)+IF(AND(D$22&lt;=$B$18,D$22&gt;$B$16),INDEX(Depreciation!$U$90:$U$107,MATCH('Factual Funding gap'!D$22,Depreciation!$B$90:$B$107,0),0),)+IF(AND(D$22&lt;=$B$18,D$22&gt;$B$16),INDEX(Depreciation!$U$33:$U$50,MATCH('Factual Funding gap'!D$22,Depreciation!$B$33:$B$50,0),0),)</f>
        <v>0</v>
      </c>
      <c r="E72" s="192">
        <f>IF(AND(E$22&lt;=$B$18,E$22&gt;=$B$17),INDEX(Depreciation!$U$147:$U$164,MATCH('Factual Funding gap'!E$22,Depreciation!$B$147:$B$164,0),0),)+IF(AND(E$22&lt;=$B$18,E$22&gt;$B$16),INDEX(Depreciation!$U$90:$U$107,MATCH('Factual Funding gap'!E$22,Depreciation!$B$90:$B$107,0),0),)+IF(AND(E$22&lt;=$B$18,E$22&gt;$B$16),INDEX(Depreciation!$U$33:$U$50,MATCH('Factual Funding gap'!E$22,Depreciation!$B$33:$B$50,0),0),)</f>
        <v>0</v>
      </c>
      <c r="F72" s="192">
        <f>IF(AND(F$22&lt;=$B$18,F$22&gt;=$B$17),INDEX(Depreciation!$U$147:$U$164,MATCH('Factual Funding gap'!F$22,Depreciation!$B$147:$B$164,0),0),)+IF(AND(F$22&lt;=$B$18,F$22&gt;$B$16),INDEX(Depreciation!$U$90:$U$107,MATCH('Factual Funding gap'!F$22,Depreciation!$B$90:$B$107,0),0),)+IF(AND(F$22&lt;=$B$18,F$22&gt;$B$16),INDEX(Depreciation!$U$33:$U$50,MATCH('Factual Funding gap'!F$22,Depreciation!$B$33:$B$50,0),0),)</f>
        <v>0</v>
      </c>
      <c r="G72" s="192">
        <f>IF(AND(G$22&lt;=$B$18,G$22&gt;=$B$17),INDEX(Depreciation!$U$147:$U$164,MATCH('Factual Funding gap'!G$22,Depreciation!$B$147:$B$164,0),0),)+IF(AND(G$22&lt;=$B$18,G$22&gt;$B$16),INDEX(Depreciation!$U$90:$U$107,MATCH('Factual Funding gap'!G$22,Depreciation!$B$90:$B$107,0),0),)+IF(AND(G$22&lt;=$B$18,G$22&gt;$B$16),INDEX(Depreciation!$U$33:$U$50,MATCH('Factual Funding gap'!G$22,Depreciation!$B$33:$B$50,0),0),)</f>
        <v>0</v>
      </c>
      <c r="H72" s="192">
        <f>IF(AND(H$22&lt;=$B$18,H$22&gt;=$B$17),INDEX(Depreciation!$U$147:$U$164,MATCH('Factual Funding gap'!H$22,Depreciation!$B$147:$B$164,0),0),)+IF(AND(H$22&lt;=$B$18,H$22&gt;$B$16),INDEX(Depreciation!$U$90:$U$107,MATCH('Factual Funding gap'!H$22,Depreciation!$B$90:$B$107,0),0),)+IF(AND(H$22&lt;=$B$18,H$22&gt;$B$16),INDEX(Depreciation!$U$33:$U$50,MATCH('Factual Funding gap'!H$22,Depreciation!$B$33:$B$50,0),0),)</f>
        <v>0</v>
      </c>
      <c r="I72" s="192">
        <f>IF(AND(I$22&lt;=$B$18,I$22&gt;=$B$17),INDEX(Depreciation!$U$147:$U$164,MATCH('Factual Funding gap'!I$22,Depreciation!$B$147:$B$164,0),0),)+IF(AND(I$22&lt;=$B$18,I$22&gt;$B$16),INDEX(Depreciation!$U$90:$U$107,MATCH('Factual Funding gap'!I$22,Depreciation!$B$90:$B$107,0),0),)+IF(AND(I$22&lt;=$B$18,I$22&gt;$B$16),INDEX(Depreciation!$U$33:$U$50,MATCH('Factual Funding gap'!I$22,Depreciation!$B$33:$B$50,0),0),)</f>
        <v>0</v>
      </c>
      <c r="J72" s="192" t="e">
        <f>IF(AND(J$22&lt;=$B$18,J$22&gt;=$B$17),INDEX(Depreciation!$U$147:$U$164,MATCH('Factual Funding gap'!J$22,Depreciation!$B$147:$B$164,0),0),)+IF(AND(J$22&lt;=$B$18,J$22&gt;$B$16),INDEX(Depreciation!$U$90:$U$107,MATCH('Factual Funding gap'!J$22,Depreciation!$B$90:$B$107,0),0),)+IF(AND(J$22&lt;=$B$18,J$22&gt;$B$16),INDEX(Depreciation!$U$33:$U$50,MATCH('Factual Funding gap'!J$22,Depreciation!$B$33:$B$50,0),0),)</f>
        <v>#DIV/0!</v>
      </c>
      <c r="K72" s="192" t="e">
        <f>IF(AND(K$22&lt;=$B$18,K$22&gt;=$B$17),INDEX(Depreciation!$U$147:$U$164,MATCH('Factual Funding gap'!K$22,Depreciation!$B$147:$B$164,0),0),)+IF(AND(K$22&lt;=$B$18,K$22&gt;$B$16),INDEX(Depreciation!$U$90:$U$107,MATCH('Factual Funding gap'!K$22,Depreciation!$B$90:$B$107,0),0),)+IF(AND(K$22&lt;=$B$18,K$22&gt;$B$16),INDEX(Depreciation!$U$33:$U$50,MATCH('Factual Funding gap'!K$22,Depreciation!$B$33:$B$50,0),0),)</f>
        <v>#DIV/0!</v>
      </c>
      <c r="L72" s="192" t="e">
        <f>IF(AND(L$22&lt;=$B$18,L$22&gt;=$B$17),INDEX(Depreciation!$U$147:$U$164,MATCH('Factual Funding gap'!L$22,Depreciation!$B$147:$B$164,0),0),)+IF(AND(L$22&lt;=$B$18,L$22&gt;$B$16),INDEX(Depreciation!$U$90:$U$107,MATCH('Factual Funding gap'!L$22,Depreciation!$B$90:$B$107,0),0),)+IF(AND(L$22&lt;=$B$18,L$22&gt;$B$16),INDEX(Depreciation!$U$33:$U$50,MATCH('Factual Funding gap'!L$22,Depreciation!$B$33:$B$50,0),0),)</f>
        <v>#DIV/0!</v>
      </c>
      <c r="M72" s="192" t="e">
        <f>IF(AND(M$22&lt;=$B$18,M$22&gt;=$B$17),INDEX(Depreciation!$U$147:$U$164,MATCH('Factual Funding gap'!M$22,Depreciation!$B$147:$B$164,0),0),)+IF(AND(M$22&lt;=$B$18,M$22&gt;$B$16),INDEX(Depreciation!$U$90:$U$107,MATCH('Factual Funding gap'!M$22,Depreciation!$B$90:$B$107,0),0),)+IF(AND(M$22&lt;=$B$18,M$22&gt;$B$16),INDEX(Depreciation!$U$33:$U$50,MATCH('Factual Funding gap'!M$22,Depreciation!$B$33:$B$50,0),0),)</f>
        <v>#DIV/0!</v>
      </c>
      <c r="N72" s="192" t="e">
        <f>IF(AND(N$22&lt;=$B$18,N$22&gt;=$B$17),INDEX(Depreciation!$U$147:$U$164,MATCH('Factual Funding gap'!N$22,Depreciation!$B$147:$B$164,0),0),)+IF(AND(N$22&lt;=$B$18,N$22&gt;$B$16),INDEX(Depreciation!$U$90:$U$107,MATCH('Factual Funding gap'!N$22,Depreciation!$B$90:$B$107,0),0),)+IF(AND(N$22&lt;=$B$18,N$22&gt;$B$16),INDEX(Depreciation!$U$33:$U$50,MATCH('Factual Funding gap'!N$22,Depreciation!$B$33:$B$50,0),0),)</f>
        <v>#DIV/0!</v>
      </c>
      <c r="O72" s="192" t="e">
        <f>IF(AND(O$22&lt;=$B$18,O$22&gt;=$B$17),INDEX(Depreciation!$U$147:$U$164,MATCH('Factual Funding gap'!O$22,Depreciation!$B$147:$B$164,0),0),)+IF(AND(O$22&lt;=$B$18,O$22&gt;$B$16),INDEX(Depreciation!$U$90:$U$107,MATCH('Factual Funding gap'!O$22,Depreciation!$B$90:$B$107,0),0),)+IF(AND(O$22&lt;=$B$18,O$22&gt;$B$16),INDEX(Depreciation!$U$33:$U$50,MATCH('Factual Funding gap'!O$22,Depreciation!$B$33:$B$50,0),0),)</f>
        <v>#DIV/0!</v>
      </c>
      <c r="P72" s="192" t="e">
        <f>IF(AND(P$22&lt;=$B$18,P$22&gt;=$B$17),INDEX(Depreciation!$U$147:$U$164,MATCH('Factual Funding gap'!P$22,Depreciation!$B$147:$B$164,0),0),)+IF(AND(P$22&lt;=$B$18,P$22&gt;$B$16),INDEX(Depreciation!$U$90:$U$107,MATCH('Factual Funding gap'!P$22,Depreciation!$B$90:$B$107,0),0),)+IF(AND(P$22&lt;=$B$18,P$22&gt;$B$16),INDEX(Depreciation!$U$33:$U$50,MATCH('Factual Funding gap'!P$22,Depreciation!$B$33:$B$50,0),0),)</f>
        <v>#DIV/0!</v>
      </c>
      <c r="Q72" s="192" t="e">
        <f>IF(AND(Q$22&lt;=$B$18,Q$22&gt;=$B$17),INDEX(Depreciation!$U$147:$U$164,MATCH('Factual Funding gap'!Q$22,Depreciation!$B$147:$B$164,0),0),)+IF(AND(Q$22&lt;=$B$18,Q$22&gt;$B$16),INDEX(Depreciation!$U$90:$U$107,MATCH('Factual Funding gap'!Q$22,Depreciation!$B$90:$B$107,0),0),)+IF(AND(Q$22&lt;=$B$18,Q$22&gt;$B$16),INDEX(Depreciation!$U$33:$U$50,MATCH('Factual Funding gap'!Q$22,Depreciation!$B$33:$B$50,0),0),)</f>
        <v>#DIV/0!</v>
      </c>
      <c r="R72" s="192" t="e">
        <f>IF(AND(R$22&lt;=$B$18,R$22&gt;=$B$17),INDEX(Depreciation!$U$147:$U$164,MATCH('Factual Funding gap'!R$22,Depreciation!$B$147:$B$164,0),0),)+IF(AND(R$22&lt;=$B$18,R$22&gt;$B$16),INDEX(Depreciation!$U$90:$U$107,MATCH('Factual Funding gap'!R$22,Depreciation!$B$90:$B$107,0),0),)+IF(AND(R$22&lt;=$B$18,R$22&gt;$B$16),INDEX(Depreciation!$U$33:$U$50,MATCH('Factual Funding gap'!R$22,Depreciation!$B$33:$B$50,0),0),)</f>
        <v>#DIV/0!</v>
      </c>
      <c r="S72" s="192" t="e">
        <f>IF(AND(S$22&lt;=$B$18,S$22&gt;=$B$17),INDEX(Depreciation!$U$147:$U$164,MATCH('Factual Funding gap'!S$22,Depreciation!$B$147:$B$164,0),0),)+IF(AND(S$22&lt;=$B$18,S$22&gt;$B$16),INDEX(Depreciation!$U$90:$U$107,MATCH('Factual Funding gap'!S$22,Depreciation!$B$90:$B$107,0),0),)+IF(AND(S$22&lt;=$B$18,S$22&gt;$B$16),INDEX(Depreciation!$U$33:$U$50,MATCH('Factual Funding gap'!S$22,Depreciation!$B$33:$B$50,0),0),)</f>
        <v>#DIV/0!</v>
      </c>
      <c r="T72" s="192" t="e">
        <f>IF(AND(T$22&lt;=$B$18,T$22&gt;=$B$17),INDEX(Depreciation!$U$147:$U$164,MATCH('Factual Funding gap'!T$22,Depreciation!$B$147:$B$164,0),0),)+IF(AND(T$22&lt;=$B$18,T$22&gt;$B$16),INDEX(Depreciation!$U$90:$U$107,MATCH('Factual Funding gap'!T$22,Depreciation!$B$90:$B$107,0),0),)+IF(AND(T$22&lt;=$B$18,T$22&gt;$B$16),INDEX(Depreciation!$U$33:$U$50,MATCH('Factual Funding gap'!T$22,Depreciation!$B$33:$B$50,0),0),)</f>
        <v>#DIV/0!</v>
      </c>
      <c r="U72" s="201" t="e">
        <f>SUM(C72:T72)</f>
        <v>#DIV/0!</v>
      </c>
    </row>
    <row r="73" spans="1:24" ht="14.45" customHeight="1" outlineLevel="1">
      <c r="A73" s="27"/>
      <c r="B73" s="112"/>
      <c r="C73" s="202"/>
      <c r="D73" s="202"/>
      <c r="E73" s="202"/>
      <c r="F73" s="202"/>
      <c r="G73" s="202"/>
      <c r="H73" s="202"/>
      <c r="I73" s="202"/>
      <c r="J73" s="202"/>
      <c r="K73" s="202"/>
      <c r="L73" s="202"/>
      <c r="M73" s="202"/>
      <c r="N73" s="202"/>
      <c r="O73" s="202"/>
      <c r="P73" s="202"/>
      <c r="Q73" s="202"/>
      <c r="R73" s="202"/>
      <c r="S73" s="202"/>
      <c r="T73" s="202"/>
      <c r="U73" s="202"/>
    </row>
    <row r="74" spans="1:24" ht="14.45" customHeight="1" outlineLevel="1">
      <c r="A74" s="114" t="s">
        <v>172</v>
      </c>
      <c r="B74" s="109" t="s">
        <v>38</v>
      </c>
      <c r="C74" s="200"/>
      <c r="D74" s="200"/>
      <c r="E74" s="200"/>
      <c r="F74" s="200"/>
      <c r="G74" s="200"/>
      <c r="H74" s="200"/>
      <c r="I74" s="200"/>
      <c r="J74" s="200"/>
      <c r="K74" s="200"/>
      <c r="L74" s="200"/>
      <c r="M74" s="200"/>
      <c r="N74" s="200"/>
      <c r="O74" s="200"/>
      <c r="P74" s="200"/>
      <c r="Q74" s="200"/>
      <c r="R74" s="200"/>
      <c r="S74" s="200"/>
      <c r="T74" s="200"/>
      <c r="U74" s="201">
        <f>SUM(C74:T74)</f>
        <v>0</v>
      </c>
    </row>
    <row r="75" spans="1:24" ht="14.45" customHeight="1" outlineLevel="1">
      <c r="A75" s="27"/>
      <c r="B75" s="112"/>
      <c r="C75" s="202"/>
      <c r="D75" s="202"/>
      <c r="E75" s="202"/>
      <c r="F75" s="202"/>
      <c r="G75" s="202"/>
      <c r="H75" s="202"/>
      <c r="I75" s="202"/>
      <c r="J75" s="202"/>
      <c r="K75" s="202"/>
      <c r="L75" s="202"/>
      <c r="M75" s="202"/>
      <c r="N75" s="202"/>
      <c r="O75" s="202"/>
      <c r="P75" s="202"/>
      <c r="Q75" s="202"/>
      <c r="R75" s="202"/>
      <c r="S75" s="202"/>
      <c r="T75" s="202"/>
      <c r="U75" s="202"/>
    </row>
    <row r="76" spans="1:24" ht="14.45" customHeight="1" outlineLevel="1">
      <c r="A76" s="5" t="s">
        <v>122</v>
      </c>
      <c r="B76" s="109" t="s">
        <v>38</v>
      </c>
      <c r="C76" s="192">
        <f>IF(AND(C$22&lt;=$B$18,C$22&gt;=$B$17),INDEX(Depreciation!$U$174:$U$191,MATCH('Factual Funding gap'!C$22,Depreciation!$B$174:$B$191,0),0),)+IF(AND(C$22&lt;=$B$18,C$22&gt;$B$16),INDEX(Depreciation!$U$117:$U$134,MATCH('Factual Funding gap'!C$22,Depreciation!$B$117:$B$134,0),0),)+IF(AND(C$22&lt;=$B$18,C$22&gt;$B$16),INDEX(Depreciation!$U$60:$U$77,MATCH('Factual Funding gap'!C$22,Depreciation!$B$60:$B$77,0),0),)</f>
        <v>0</v>
      </c>
      <c r="D76" s="192">
        <f>IF(AND(D$22&lt;=$B$18,D$22&gt;=$B$17),INDEX(Depreciation!$U$174:$U$191,MATCH('Factual Funding gap'!D$22,Depreciation!$B$174:$B$191,0),0),)+IF(AND(D$22&lt;=$B$18,D$22&gt;$B$16),INDEX(Depreciation!$U$117:$U$134,MATCH('Factual Funding gap'!D$22,Depreciation!$B$117:$B$134,0),0),)+IF(AND(D$22&lt;=$B$18,D$22&gt;$B$16),INDEX(Depreciation!$U$60:$U$77,MATCH('Factual Funding gap'!D$22,Depreciation!$B$60:$B$77,0),0),)</f>
        <v>0</v>
      </c>
      <c r="E76" s="192">
        <f>IF(AND(E$22&lt;=$B$18,E$22&gt;=$B$17),INDEX(Depreciation!$U$174:$U$191,MATCH('Factual Funding gap'!E$22,Depreciation!$B$174:$B$191,0),0),)+IF(AND(E$22&lt;=$B$18,E$22&gt;$B$16),INDEX(Depreciation!$U$117:$U$134,MATCH('Factual Funding gap'!E$22,Depreciation!$B$117:$B$134,0),0),)+IF(AND(E$22&lt;=$B$18,E$22&gt;$B$16),INDEX(Depreciation!$U$60:$U$77,MATCH('Factual Funding gap'!E$22,Depreciation!$B$60:$B$77,0),0),)</f>
        <v>0</v>
      </c>
      <c r="F76" s="192">
        <f>IF(AND(F$22&lt;=$B$18,F$22&gt;=$B$17),INDEX(Depreciation!$U$174:$U$191,MATCH('Factual Funding gap'!F$22,Depreciation!$B$174:$B$191,0),0),)+IF(AND(F$22&lt;=$B$18,F$22&gt;$B$16),INDEX(Depreciation!$U$117:$U$134,MATCH('Factual Funding gap'!F$22,Depreciation!$B$117:$B$134,0),0),)+IF(AND(F$22&lt;=$B$18,F$22&gt;$B$16),INDEX(Depreciation!$U$60:$U$77,MATCH('Factual Funding gap'!F$22,Depreciation!$B$60:$B$77,0),0),)</f>
        <v>0</v>
      </c>
      <c r="G76" s="192">
        <f>IF(AND(G$22&lt;=$B$18,G$22&gt;=$B$17),INDEX(Depreciation!$U$174:$U$191,MATCH('Factual Funding gap'!G$22,Depreciation!$B$174:$B$191,0),0),)+IF(AND(G$22&lt;=$B$18,G$22&gt;$B$16),INDEX(Depreciation!$U$117:$U$134,MATCH('Factual Funding gap'!G$22,Depreciation!$B$117:$B$134,0),0),)+IF(AND(G$22&lt;=$B$18,G$22&gt;$B$16),INDEX(Depreciation!$U$60:$U$77,MATCH('Factual Funding gap'!G$22,Depreciation!$B$60:$B$77,0),0),)</f>
        <v>0</v>
      </c>
      <c r="H76" s="192">
        <f>IF(AND(H$22&lt;=$B$18,H$22&gt;=$B$17),INDEX(Depreciation!$U$174:$U$191,MATCH('Factual Funding gap'!H$22,Depreciation!$B$174:$B$191,0),0),)+IF(AND(H$22&lt;=$B$18,H$22&gt;$B$16),INDEX(Depreciation!$U$117:$U$134,MATCH('Factual Funding gap'!H$22,Depreciation!$B$117:$B$134,0),0),)+IF(AND(H$22&lt;=$B$18,H$22&gt;$B$16),INDEX(Depreciation!$U$60:$U$77,MATCH('Factual Funding gap'!H$22,Depreciation!$B$60:$B$77,0),0),)</f>
        <v>0</v>
      </c>
      <c r="I76" s="192">
        <f>IF(AND(I$22&lt;=$B$18,I$22&gt;=$B$17),INDEX(Depreciation!$U$174:$U$191,MATCH('Factual Funding gap'!I$22,Depreciation!$B$174:$B$191,0),0),)+IF(AND(I$22&lt;=$B$18,I$22&gt;$B$16),INDEX(Depreciation!$U$117:$U$134,MATCH('Factual Funding gap'!I$22,Depreciation!$B$117:$B$134,0),0),)+IF(AND(I$22&lt;=$B$18,I$22&gt;$B$16),INDEX(Depreciation!$U$60:$U$77,MATCH('Factual Funding gap'!I$22,Depreciation!$B$60:$B$77,0),0),)</f>
        <v>0</v>
      </c>
      <c r="J76" s="192" t="e">
        <f>IF(AND(J$22&lt;=$B$18,J$22&gt;=$B$17),INDEX(Depreciation!$U$174:$U$191,MATCH('Factual Funding gap'!J$22,Depreciation!$B$174:$B$191,0),0),)+IF(AND(J$22&lt;=$B$18,J$22&gt;$B$16),INDEX(Depreciation!$U$117:$U$134,MATCH('Factual Funding gap'!J$22,Depreciation!$B$117:$B$134,0),0),)+IF(AND(J$22&lt;=$B$18,J$22&gt;$B$16),INDEX(Depreciation!$U$60:$U$77,MATCH('Factual Funding gap'!J$22,Depreciation!$B$60:$B$77,0),0),)</f>
        <v>#DIV/0!</v>
      </c>
      <c r="K76" s="192" t="e">
        <f>IF(AND(K$22&lt;=$B$18,K$22&gt;=$B$17),INDEX(Depreciation!$U$174:$U$191,MATCH('Factual Funding gap'!K$22,Depreciation!$B$174:$B$191,0),0),)+IF(AND(K$22&lt;=$B$18,K$22&gt;$B$16),INDEX(Depreciation!$U$117:$U$134,MATCH('Factual Funding gap'!K$22,Depreciation!$B$117:$B$134,0),0),)+IF(AND(K$22&lt;=$B$18,K$22&gt;$B$16),INDEX(Depreciation!$U$60:$U$77,MATCH('Factual Funding gap'!K$22,Depreciation!$B$60:$B$77,0),0),)</f>
        <v>#DIV/0!</v>
      </c>
      <c r="L76" s="192" t="e">
        <f>IF(AND(L$22&lt;=$B$18,L$22&gt;=$B$17),INDEX(Depreciation!$U$174:$U$191,MATCH('Factual Funding gap'!L$22,Depreciation!$B$174:$B$191,0),0),)+IF(AND(L$22&lt;=$B$18,L$22&gt;$B$16),INDEX(Depreciation!$U$117:$U$134,MATCH('Factual Funding gap'!L$22,Depreciation!$B$117:$B$134,0),0),)+IF(AND(L$22&lt;=$B$18,L$22&gt;$B$16),INDEX(Depreciation!$U$60:$U$77,MATCH('Factual Funding gap'!L$22,Depreciation!$B$60:$B$77,0),0),)</f>
        <v>#DIV/0!</v>
      </c>
      <c r="M76" s="192" t="e">
        <f>IF(AND(M$22&lt;=$B$18,M$22&gt;=$B$17),INDEX(Depreciation!$U$174:$U$191,MATCH('Factual Funding gap'!M$22,Depreciation!$B$174:$B$191,0),0),)+IF(AND(M$22&lt;=$B$18,M$22&gt;$B$16),INDEX(Depreciation!$U$117:$U$134,MATCH('Factual Funding gap'!M$22,Depreciation!$B$117:$B$134,0),0),)+IF(AND(M$22&lt;=$B$18,M$22&gt;$B$16),INDEX(Depreciation!$U$60:$U$77,MATCH('Factual Funding gap'!M$22,Depreciation!$B$60:$B$77,0),0),)</f>
        <v>#DIV/0!</v>
      </c>
      <c r="N76" s="192" t="e">
        <f>IF(AND(N$22&lt;=$B$18,N$22&gt;=$B$17),INDEX(Depreciation!$U$174:$U$191,MATCH('Factual Funding gap'!N$22,Depreciation!$B$174:$B$191,0),0),)+IF(AND(N$22&lt;=$B$18,N$22&gt;$B$16),INDEX(Depreciation!$U$117:$U$134,MATCH('Factual Funding gap'!N$22,Depreciation!$B$117:$B$134,0),0),)+IF(AND(N$22&lt;=$B$18,N$22&gt;$B$16),INDEX(Depreciation!$U$60:$U$77,MATCH('Factual Funding gap'!N$22,Depreciation!$B$60:$B$77,0),0),)</f>
        <v>#DIV/0!</v>
      </c>
      <c r="O76" s="192" t="e">
        <f>IF(AND(O$22&lt;=$B$18,O$22&gt;=$B$17),INDEX(Depreciation!$U$174:$U$191,MATCH('Factual Funding gap'!O$22,Depreciation!$B$174:$B$191,0),0),)+IF(AND(O$22&lt;=$B$18,O$22&gt;$B$16),INDEX(Depreciation!$U$117:$U$134,MATCH('Factual Funding gap'!O$22,Depreciation!$B$117:$B$134,0),0),)+IF(AND(O$22&lt;=$B$18,O$22&gt;$B$16),INDEX(Depreciation!$U$60:$U$77,MATCH('Factual Funding gap'!O$22,Depreciation!$B$60:$B$77,0),0),)</f>
        <v>#DIV/0!</v>
      </c>
      <c r="P76" s="192" t="e">
        <f>IF(AND(P$22&lt;=$B$18,P$22&gt;=$B$17),INDEX(Depreciation!$U$174:$U$191,MATCH('Factual Funding gap'!P$22,Depreciation!$B$174:$B$191,0),0),)+IF(AND(P$22&lt;=$B$18,P$22&gt;$B$16),INDEX(Depreciation!$U$117:$U$134,MATCH('Factual Funding gap'!P$22,Depreciation!$B$117:$B$134,0),0),)+IF(AND(P$22&lt;=$B$18,P$22&gt;$B$16),INDEX(Depreciation!$U$60:$U$77,MATCH('Factual Funding gap'!P$22,Depreciation!$B$60:$B$77,0),0),)</f>
        <v>#DIV/0!</v>
      </c>
      <c r="Q76" s="192" t="e">
        <f>IF(AND(Q$22&lt;=$B$18,Q$22&gt;=$B$17),INDEX(Depreciation!$U$174:$U$191,MATCH('Factual Funding gap'!Q$22,Depreciation!$B$174:$B$191,0),0),)+IF(AND(Q$22&lt;=$B$18,Q$22&gt;$B$16),INDEX(Depreciation!$U$117:$U$134,MATCH('Factual Funding gap'!Q$22,Depreciation!$B$117:$B$134,0),0),)+IF(AND(Q$22&lt;=$B$18,Q$22&gt;$B$16),INDEX(Depreciation!$U$60:$U$77,MATCH('Factual Funding gap'!Q$22,Depreciation!$B$60:$B$77,0),0),)</f>
        <v>#DIV/0!</v>
      </c>
      <c r="R76" s="192" t="e">
        <f>IF(AND(R$22&lt;=$B$18,R$22&gt;=$B$17),INDEX(Depreciation!$U$174:$U$191,MATCH('Factual Funding gap'!R$22,Depreciation!$B$174:$B$191,0),0),)+IF(AND(R$22&lt;=$B$18,R$22&gt;$B$16),INDEX(Depreciation!$U$117:$U$134,MATCH('Factual Funding gap'!R$22,Depreciation!$B$117:$B$134,0),0),)+IF(AND(R$22&lt;=$B$18,R$22&gt;$B$16),INDEX(Depreciation!$U$60:$U$77,MATCH('Factual Funding gap'!R$22,Depreciation!$B$60:$B$77,0),0),)</f>
        <v>#DIV/0!</v>
      </c>
      <c r="S76" s="192" t="e">
        <f>IF(AND(S$22&lt;=$B$18,S$22&gt;=$B$17),INDEX(Depreciation!$U$174:$U$191,MATCH('Factual Funding gap'!S$22,Depreciation!$B$174:$B$191,0),0),)+IF(AND(S$22&lt;=$B$18,S$22&gt;$B$16),INDEX(Depreciation!$U$117:$U$134,MATCH('Factual Funding gap'!S$22,Depreciation!$B$117:$B$134,0),0),)+IF(AND(S$22&lt;=$B$18,S$22&gt;$B$16),INDEX(Depreciation!$U$60:$U$77,MATCH('Factual Funding gap'!S$22,Depreciation!$B$60:$B$77,0),0),)</f>
        <v>#DIV/0!</v>
      </c>
      <c r="T76" s="192" t="e">
        <f>IF(AND(T$22&lt;=$B$18,T$22&gt;=$B$17),INDEX(Depreciation!$U$174:$U$191,MATCH('Factual Funding gap'!T$22,Depreciation!$B$174:$B$191,0),0),)+IF(AND(T$22&lt;=$B$18,T$22&gt;$B$16),INDEX(Depreciation!$U$117:$U$134,MATCH('Factual Funding gap'!T$22,Depreciation!$B$117:$B$134,0),0),)+IF(AND(T$22&lt;=$B$18,T$22&gt;$B$16),INDEX(Depreciation!$U$60:$U$77,MATCH('Factual Funding gap'!T$22,Depreciation!$B$60:$B$77,0),0),)</f>
        <v>#DIV/0!</v>
      </c>
      <c r="U76" s="201" t="e">
        <f>SUM(C76:T76)</f>
        <v>#DIV/0!</v>
      </c>
    </row>
    <row r="77" spans="1:24" ht="14.45" customHeight="1" outlineLevel="1">
      <c r="A77" s="27"/>
      <c r="B77" s="112"/>
      <c r="C77" s="202"/>
      <c r="D77" s="202"/>
      <c r="E77" s="202"/>
      <c r="F77" s="202"/>
      <c r="G77" s="202"/>
      <c r="H77" s="202"/>
      <c r="I77" s="202"/>
      <c r="J77" s="202"/>
      <c r="K77" s="202"/>
      <c r="L77" s="202"/>
      <c r="M77" s="202"/>
      <c r="N77" s="202"/>
      <c r="O77" s="202"/>
      <c r="P77" s="202"/>
      <c r="Q77" s="202"/>
      <c r="R77" s="202"/>
      <c r="S77" s="202"/>
      <c r="T77" s="202"/>
      <c r="U77" s="202"/>
    </row>
    <row r="78" spans="1:24" ht="14.45" customHeight="1" outlineLevel="1">
      <c r="A78" s="114" t="s">
        <v>173</v>
      </c>
      <c r="B78" s="109" t="s">
        <v>38</v>
      </c>
      <c r="C78" s="200"/>
      <c r="D78" s="200"/>
      <c r="E78" s="200"/>
      <c r="F78" s="200"/>
      <c r="G78" s="200"/>
      <c r="H78" s="200"/>
      <c r="I78" s="200"/>
      <c r="J78" s="200"/>
      <c r="K78" s="200"/>
      <c r="L78" s="200"/>
      <c r="M78" s="200"/>
      <c r="N78" s="200"/>
      <c r="O78" s="200"/>
      <c r="P78" s="200"/>
      <c r="Q78" s="200"/>
      <c r="R78" s="200"/>
      <c r="S78" s="200"/>
      <c r="T78" s="200"/>
      <c r="U78" s="201">
        <f>SUM(C78:T78)</f>
        <v>0</v>
      </c>
    </row>
    <row r="79" spans="1:24" ht="14.45" customHeight="1" outlineLevel="1">
      <c r="A79" s="27"/>
      <c r="B79" s="112"/>
      <c r="C79" s="202"/>
      <c r="D79" s="202"/>
      <c r="E79" s="202"/>
      <c r="F79" s="202"/>
      <c r="G79" s="202"/>
      <c r="H79" s="202"/>
      <c r="I79" s="202"/>
      <c r="J79" s="202"/>
      <c r="K79" s="202"/>
      <c r="L79" s="202"/>
      <c r="M79" s="202"/>
      <c r="N79" s="202"/>
      <c r="O79" s="202"/>
      <c r="P79" s="202"/>
      <c r="Q79" s="202"/>
      <c r="R79" s="202"/>
      <c r="S79" s="202"/>
      <c r="T79" s="202"/>
      <c r="U79" s="204"/>
    </row>
    <row r="80" spans="1:24" ht="14.45" customHeight="1" outlineLevel="1">
      <c r="A80" s="114" t="s">
        <v>174</v>
      </c>
      <c r="B80" s="109" t="s">
        <v>38</v>
      </c>
      <c r="C80" s="42"/>
      <c r="D80" s="42"/>
      <c r="E80" s="151"/>
      <c r="F80" s="151"/>
      <c r="G80" s="151"/>
      <c r="H80" s="151"/>
      <c r="I80" s="151"/>
      <c r="J80" s="151"/>
      <c r="K80" s="151"/>
      <c r="L80" s="151"/>
      <c r="M80" s="151"/>
      <c r="N80" s="151"/>
      <c r="O80" s="151"/>
      <c r="P80" s="151"/>
      <c r="Q80" s="151"/>
      <c r="R80" s="151"/>
      <c r="S80" s="151"/>
      <c r="T80" s="151"/>
      <c r="U80" s="100">
        <f>SUM(C80:T80)</f>
        <v>0</v>
      </c>
    </row>
    <row r="81" spans="1:24" ht="14.45" customHeight="1" outlineLevel="1">
      <c r="A81" s="27"/>
      <c r="B81" s="112"/>
      <c r="C81" s="33"/>
      <c r="D81" s="33"/>
      <c r="E81" s="164"/>
      <c r="F81" s="164"/>
      <c r="G81" s="164"/>
      <c r="H81" s="164"/>
      <c r="I81" s="164"/>
      <c r="J81" s="164"/>
      <c r="K81" s="164"/>
      <c r="L81" s="164"/>
      <c r="M81" s="164"/>
      <c r="N81" s="164"/>
      <c r="O81" s="164"/>
      <c r="P81" s="164"/>
      <c r="Q81" s="164"/>
      <c r="R81" s="164"/>
      <c r="S81" s="164"/>
      <c r="T81" s="164"/>
      <c r="U81" s="164"/>
    </row>
    <row r="82" spans="1:24" ht="14.45" customHeight="1" outlineLevel="1">
      <c r="A82" s="114" t="s">
        <v>175</v>
      </c>
      <c r="B82" s="109" t="s">
        <v>38</v>
      </c>
      <c r="C82" s="42"/>
      <c r="D82" s="42"/>
      <c r="E82" s="151"/>
      <c r="F82" s="151"/>
      <c r="G82" s="151"/>
      <c r="H82" s="151"/>
      <c r="I82" s="151"/>
      <c r="J82" s="151"/>
      <c r="K82" s="151"/>
      <c r="L82" s="151"/>
      <c r="M82" s="151"/>
      <c r="N82" s="151"/>
      <c r="O82" s="151"/>
      <c r="P82" s="151"/>
      <c r="Q82" s="151"/>
      <c r="R82" s="151"/>
      <c r="S82" s="151"/>
      <c r="T82" s="151"/>
      <c r="U82" s="100">
        <f>SUM(C82:T82)</f>
        <v>0</v>
      </c>
    </row>
    <row r="83" spans="1:24" ht="14.45" customHeight="1" outlineLevel="1">
      <c r="A83" s="27"/>
      <c r="B83" s="112"/>
      <c r="C83" s="33"/>
      <c r="D83" s="33"/>
      <c r="E83" s="164"/>
      <c r="F83" s="164"/>
      <c r="G83" s="164"/>
      <c r="H83" s="164"/>
      <c r="I83" s="164"/>
      <c r="J83" s="164"/>
      <c r="K83" s="164"/>
      <c r="L83" s="164"/>
      <c r="M83" s="164"/>
      <c r="N83" s="164"/>
      <c r="O83" s="164"/>
      <c r="P83" s="164"/>
      <c r="Q83" s="164"/>
      <c r="R83" s="164"/>
      <c r="S83" s="164"/>
      <c r="T83" s="164"/>
      <c r="U83" s="164"/>
    </row>
    <row r="84" spans="1:24" ht="14.45" customHeight="1" outlineLevel="1">
      <c r="A84" s="34" t="s">
        <v>176</v>
      </c>
      <c r="B84" s="36" t="s">
        <v>38</v>
      </c>
      <c r="C84" s="42"/>
      <c r="D84" s="42"/>
      <c r="E84" s="151"/>
      <c r="F84" s="151"/>
      <c r="G84" s="151"/>
      <c r="H84" s="151"/>
      <c r="I84" s="151"/>
      <c r="J84" s="151"/>
      <c r="K84" s="151"/>
      <c r="L84" s="151"/>
      <c r="M84" s="151"/>
      <c r="N84" s="151"/>
      <c r="O84" s="151"/>
      <c r="P84" s="151"/>
      <c r="Q84" s="151"/>
      <c r="R84" s="151"/>
      <c r="S84" s="151"/>
      <c r="T84" s="151"/>
      <c r="U84" s="100">
        <f>SUM(C84:T84)</f>
        <v>0</v>
      </c>
    </row>
    <row r="85" spans="1:24" s="147" customFormat="1" ht="14.45" customHeight="1" outlineLevel="1">
      <c r="A85" s="145" t="s">
        <v>177</v>
      </c>
      <c r="B85" s="146"/>
      <c r="C85" s="149" t="e">
        <f ca="1">C32+C52+C72=(OFFSET(Depreciation!$U$33,C22-$C$22,0)+OFFSET(Depreciation!$U$90,C22-$C$22,0)+OFFSET(Depreciation!$U$147,C22-$C$22,0))</f>
        <v>#DIV/0!</v>
      </c>
      <c r="D85" s="149" t="e">
        <f ca="1">D32+D52+D72=(OFFSET(Depreciation!$U$33,D22-$C$22,0)+OFFSET(Depreciation!$U$90,D22-$C$22,0)+OFFSET(Depreciation!$U$147,D22-$C$22,0))</f>
        <v>#DIV/0!</v>
      </c>
      <c r="E85" s="149" t="e">
        <f ca="1">E32+E52+E72=(OFFSET(Depreciation!$U$33,E22-$C$22,0)+OFFSET(Depreciation!$U$90,E22-$C$22,0)+OFFSET(Depreciation!$U$147,E22-$C$22,0))</f>
        <v>#DIV/0!</v>
      </c>
      <c r="F85" s="149" t="e">
        <f ca="1">F32+F52+F72=(OFFSET(Depreciation!$U$33,F22-$C$22,0)+OFFSET(Depreciation!$U$90,F22-$C$22,0)+OFFSET(Depreciation!$U$147,F22-$C$22,0))</f>
        <v>#DIV/0!</v>
      </c>
      <c r="G85" s="149" t="e">
        <f ca="1">G32+G52+G72=(OFFSET(Depreciation!$U$33,G22-$C$22,0)+OFFSET(Depreciation!$U$90,G22-$C$22,0)+OFFSET(Depreciation!$U$147,G22-$C$22,0))</f>
        <v>#DIV/0!</v>
      </c>
      <c r="H85" s="149" t="e">
        <f ca="1">H32+H52+H72=(OFFSET(Depreciation!$U$33,H22-$C$22,0)+OFFSET(Depreciation!$U$90,H22-$C$22,0)+OFFSET(Depreciation!$U$147,H22-$C$22,0))</f>
        <v>#DIV/0!</v>
      </c>
      <c r="I85" s="149" t="e">
        <f ca="1">I32+I52+I72=(OFFSET(Depreciation!$U$33,I22-$C$22,0)+OFFSET(Depreciation!$U$90,I22-$C$22,0)+OFFSET(Depreciation!$U$147,I22-$C$22,0))</f>
        <v>#DIV/0!</v>
      </c>
      <c r="J85" s="149" t="e">
        <f ca="1">J32+J52+J72=(OFFSET(Depreciation!$U$33,J22-$C$22,0)+OFFSET(Depreciation!$U$90,J22-$C$22,0)+OFFSET(Depreciation!$U$147,J22-$C$22,0))</f>
        <v>#DIV/0!</v>
      </c>
      <c r="K85" s="149" t="e">
        <f ca="1">K32+K52+K72=(OFFSET(Depreciation!$U$33,K22-$C$22,0)+OFFSET(Depreciation!$U$90,K22-$C$22,0)+OFFSET(Depreciation!$U$147,K22-$C$22,0))</f>
        <v>#DIV/0!</v>
      </c>
      <c r="L85" s="149" t="e">
        <f ca="1">L32+L52+L72=(OFFSET(Depreciation!$U$33,L22-$C$22,0)+OFFSET(Depreciation!$U$90,L22-$C$22,0)+OFFSET(Depreciation!$U$147,L22-$C$22,0))</f>
        <v>#DIV/0!</v>
      </c>
      <c r="M85" s="149" t="e">
        <f ca="1">M32+M52+M72=(OFFSET(Depreciation!$U$33,M22-$C$22,0)+OFFSET(Depreciation!$U$90,M22-$C$22,0)+OFFSET(Depreciation!$U$147,M22-$C$22,0))</f>
        <v>#DIV/0!</v>
      </c>
      <c r="N85" s="149" t="e">
        <f ca="1">N32+N52+N72=(OFFSET(Depreciation!$U$33,N22-$C$22,0)+OFFSET(Depreciation!$U$90,N22-$C$22,0)+OFFSET(Depreciation!$U$147,N22-$C$22,0))</f>
        <v>#DIV/0!</v>
      </c>
      <c r="O85" s="149" t="e">
        <f ca="1">O32+O52+O72=(OFFSET(Depreciation!$U$33,O22-$C$22,0)+OFFSET(Depreciation!$U$90,O22-$C$22,0)+OFFSET(Depreciation!$U$147,O22-$C$22,0))</f>
        <v>#DIV/0!</v>
      </c>
      <c r="P85" s="149" t="e">
        <f ca="1">P32+P52+P72=(OFFSET(Depreciation!$U$33,P22-$C$22,0)+OFFSET(Depreciation!$U$90,P22-$C$22,0)+OFFSET(Depreciation!$U$147,P22-$C$22,0))</f>
        <v>#DIV/0!</v>
      </c>
      <c r="Q85" s="149" t="e">
        <f ca="1">Q32+Q52+Q72=(OFFSET(Depreciation!$U$33,Q22-$C$22,0)+OFFSET(Depreciation!$U$90,Q22-$C$22,0)+OFFSET(Depreciation!$U$147,Q22-$C$22,0))</f>
        <v>#DIV/0!</v>
      </c>
      <c r="R85" s="149" t="e">
        <f ca="1">R32+R52+R72=(OFFSET(Depreciation!$U$33,R22-$C$22,0)+OFFSET(Depreciation!$U$90,R22-$C$22,0)+OFFSET(Depreciation!$U$147,R22-$C$22,0))</f>
        <v>#DIV/0!</v>
      </c>
      <c r="S85" s="149" t="e">
        <f ca="1">S32+S52+S72=(OFFSET(Depreciation!$U$33,S22-$C$22,0)+OFFSET(Depreciation!$U$90,S22-$C$22,0)+OFFSET(Depreciation!$U$147,S22-$C$22,0))</f>
        <v>#DIV/0!</v>
      </c>
      <c r="T85" s="149" t="e">
        <f ca="1">T32+T52+T72=(OFFSET(Depreciation!$U$33,T22-$C$22,0)+OFFSET(Depreciation!$U$90,T22-$C$22,0)+OFFSET(Depreciation!$U$147,T22-$C$22,0))</f>
        <v>#DIV/0!</v>
      </c>
      <c r="U85" s="165" t="e">
        <f>U32+U52+U72=SUM(Depreciation!U33:U50,Depreciation!U90:U107,Depreciation!U147:U164)</f>
        <v>#DIV/0!</v>
      </c>
      <c r="X85" s="152"/>
    </row>
    <row r="86" spans="1:24" s="147" customFormat="1" ht="14.45" customHeight="1" outlineLevel="1">
      <c r="A86" s="145" t="s">
        <v>178</v>
      </c>
      <c r="B86" s="146"/>
      <c r="C86" s="149" t="e">
        <f ca="1">C36+C56+C76=(OFFSET(Depreciation!$U$60,C22-$C$22,0)+OFFSET(Depreciation!$U$117,C22-$C$22,0)+OFFSET(Depreciation!$U$174,C22-$C$22,0))</f>
        <v>#DIV/0!</v>
      </c>
      <c r="D86" s="149" t="e">
        <f ca="1">D36+D56+D76=(OFFSET(Depreciation!$U$60,D22-$C$22,0)+OFFSET(Depreciation!$U$117,D22-$C$22,0)+OFFSET(Depreciation!$U$174,D22-$C$22,0))</f>
        <v>#DIV/0!</v>
      </c>
      <c r="E86" s="149" t="e">
        <f ca="1">E36+E56+E76=(OFFSET(Depreciation!$U$60,E22-$C$22,0)+OFFSET(Depreciation!$U$117,E22-$C$22,0)+OFFSET(Depreciation!$U$174,E22-$C$22,0))</f>
        <v>#DIV/0!</v>
      </c>
      <c r="F86" s="149" t="e">
        <f ca="1">F36+F56+F76=(OFFSET(Depreciation!$U$60,F22-$C$22,0)+OFFSET(Depreciation!$U$117,F22-$C$22,0)+OFFSET(Depreciation!$U$174,F22-$C$22,0))</f>
        <v>#DIV/0!</v>
      </c>
      <c r="G86" s="149" t="e">
        <f ca="1">G36+G56+G76=(OFFSET(Depreciation!$U$60,G22-$C$22,0)+OFFSET(Depreciation!$U$117,G22-$C$22,0)+OFFSET(Depreciation!$U$174,G22-$C$22,0))</f>
        <v>#DIV/0!</v>
      </c>
      <c r="H86" s="149" t="e">
        <f ca="1">H36+H56+H76=(OFFSET(Depreciation!$U$60,H22-$C$22,0)+OFFSET(Depreciation!$U$117,H22-$C$22,0)+OFFSET(Depreciation!$U$174,H22-$C$22,0))</f>
        <v>#DIV/0!</v>
      </c>
      <c r="I86" s="149" t="e">
        <f ca="1">I36+I56+I76=(OFFSET(Depreciation!$U$60,I22-$C$22,0)+OFFSET(Depreciation!$U$117,I22-$C$22,0)+OFFSET(Depreciation!$U$174,I22-$C$22,0))</f>
        <v>#DIV/0!</v>
      </c>
      <c r="J86" s="149" t="e">
        <f ca="1">J36+J56+J76=(OFFSET(Depreciation!$U$60,J22-$C$22,0)+OFFSET(Depreciation!$U$117,J22-$C$22,0)+OFFSET(Depreciation!$U$174,J22-$C$22,0))</f>
        <v>#DIV/0!</v>
      </c>
      <c r="K86" s="149" t="e">
        <f ca="1">K36+K56+K76=(OFFSET(Depreciation!$U$60,K22-$C$22,0)+OFFSET(Depreciation!$U$117,K22-$C$22,0)+OFFSET(Depreciation!$U$174,K22-$C$22,0))</f>
        <v>#DIV/0!</v>
      </c>
      <c r="L86" s="149" t="e">
        <f ca="1">L36+L56+L76=(OFFSET(Depreciation!$U$60,L22-$C$22,0)+OFFSET(Depreciation!$U$117,L22-$C$22,0)+OFFSET(Depreciation!$U$174,L22-$C$22,0))</f>
        <v>#DIV/0!</v>
      </c>
      <c r="M86" s="149" t="e">
        <f ca="1">M36+M56+M76=(OFFSET(Depreciation!$U$60,M22-$C$22,0)+OFFSET(Depreciation!$U$117,M22-$C$22,0)+OFFSET(Depreciation!$U$174,M22-$C$22,0))</f>
        <v>#DIV/0!</v>
      </c>
      <c r="N86" s="149" t="e">
        <f ca="1">N36+N56+N76=(OFFSET(Depreciation!$U$60,N22-$C$22,0)+OFFSET(Depreciation!$U$117,N22-$C$22,0)+OFFSET(Depreciation!$U$174,N22-$C$22,0))</f>
        <v>#DIV/0!</v>
      </c>
      <c r="O86" s="149" t="e">
        <f ca="1">O36+O56+O76=(OFFSET(Depreciation!$U$60,O22-$C$22,0)+OFFSET(Depreciation!$U$117,O22-$C$22,0)+OFFSET(Depreciation!$U$174,O22-$C$22,0))</f>
        <v>#DIV/0!</v>
      </c>
      <c r="P86" s="149" t="e">
        <f ca="1">P36+P56+P76=(OFFSET(Depreciation!$U$60,P22-$C$22,0)+OFFSET(Depreciation!$U$117,P22-$C$22,0)+OFFSET(Depreciation!$U$174,P22-$C$22,0))</f>
        <v>#DIV/0!</v>
      </c>
      <c r="Q86" s="149" t="e">
        <f ca="1">Q36+Q56+Q76=(OFFSET(Depreciation!$U$60,Q22-$C$22,0)+OFFSET(Depreciation!$U$117,Q22-$C$22,0)+OFFSET(Depreciation!$U$174,Q22-$C$22,0))</f>
        <v>#DIV/0!</v>
      </c>
      <c r="R86" s="149" t="e">
        <f ca="1">R36+R56+R76=(OFFSET(Depreciation!$U$60,R22-$C$22,0)+OFFSET(Depreciation!$U$117,R22-$C$22,0)+OFFSET(Depreciation!$U$174,R22-$C$22,0))</f>
        <v>#DIV/0!</v>
      </c>
      <c r="S86" s="149" t="e">
        <f ca="1">S36+S56+S76=(OFFSET(Depreciation!$U$60,S22-$C$22,0)+OFFSET(Depreciation!$U$117,S22-$C$22,0)+OFFSET(Depreciation!$U$174,S22-$C$22,0))</f>
        <v>#DIV/0!</v>
      </c>
      <c r="T86" s="149" t="e">
        <f ca="1">T36+T56+T76=(OFFSET(Depreciation!$U$60,T22-$C$22,0)+OFFSET(Depreciation!$U$117,T22-$C$22,0)+OFFSET(Depreciation!$U$174,T22-$C$22,0))</f>
        <v>#DIV/0!</v>
      </c>
      <c r="U86" s="165" t="e">
        <f>U36+U56+U76=SUM(Depreciation!U60:U77,Depreciation!U117:U134,Depreciation!U174:U191)</f>
        <v>#DIV/0!</v>
      </c>
      <c r="X86" s="152"/>
    </row>
    <row r="87" spans="1:24" ht="14.45" customHeight="1">
      <c r="A87" s="34" t="s">
        <v>26</v>
      </c>
      <c r="B87" s="36" t="s">
        <v>38</v>
      </c>
      <c r="C87" s="177" t="str">
        <f>IFERROR(SUM(C28,C32,C36,C38,C40,C42,C48,C52,C56,C58,C60,C62,C64,C44,C68,C72,C76,C78,C80,C82,C84),"")</f>
        <v/>
      </c>
      <c r="D87" s="177" t="e">
        <f t="shared" ref="D87:T87" si="5">SUM(D28,D32,D36,D38,D40,D42,D48,D52,D56,D58,D60,D62,D64,D44,D68,D72,D76,D78,D80,D82,D84)</f>
        <v>#DIV/0!</v>
      </c>
      <c r="E87" s="177" t="e">
        <f t="shared" si="5"/>
        <v>#DIV/0!</v>
      </c>
      <c r="F87" s="177" t="e">
        <f t="shared" si="5"/>
        <v>#DIV/0!</v>
      </c>
      <c r="G87" s="177" t="e">
        <f t="shared" si="5"/>
        <v>#DIV/0!</v>
      </c>
      <c r="H87" s="177" t="e">
        <f t="shared" si="5"/>
        <v>#DIV/0!</v>
      </c>
      <c r="I87" s="177" t="e">
        <f t="shared" si="5"/>
        <v>#DIV/0!</v>
      </c>
      <c r="J87" s="177" t="e">
        <f t="shared" si="5"/>
        <v>#DIV/0!</v>
      </c>
      <c r="K87" s="177" t="e">
        <f t="shared" si="5"/>
        <v>#DIV/0!</v>
      </c>
      <c r="L87" s="177" t="e">
        <f t="shared" si="5"/>
        <v>#DIV/0!</v>
      </c>
      <c r="M87" s="177" t="e">
        <f t="shared" si="5"/>
        <v>#DIV/0!</v>
      </c>
      <c r="N87" s="177" t="e">
        <f t="shared" si="5"/>
        <v>#DIV/0!</v>
      </c>
      <c r="O87" s="177" t="e">
        <f t="shared" si="5"/>
        <v>#DIV/0!</v>
      </c>
      <c r="P87" s="177" t="e">
        <f t="shared" si="5"/>
        <v>#DIV/0!</v>
      </c>
      <c r="Q87" s="177" t="e">
        <f t="shared" si="5"/>
        <v>#DIV/0!</v>
      </c>
      <c r="R87" s="177" t="e">
        <f t="shared" si="5"/>
        <v>#DIV/0!</v>
      </c>
      <c r="S87" s="177" t="e">
        <f t="shared" si="5"/>
        <v>#DIV/0!</v>
      </c>
      <c r="T87" s="177" t="e">
        <f t="shared" si="5"/>
        <v>#DIV/0!</v>
      </c>
      <c r="U87" s="178" t="e">
        <f t="shared" ref="U87:U91" si="6">SUM(C87:T87)</f>
        <v>#DIV/0!</v>
      </c>
    </row>
    <row r="88" spans="1:24" ht="14.45" customHeight="1">
      <c r="A88" s="34" t="s">
        <v>23</v>
      </c>
      <c r="B88" s="36" t="s">
        <v>38</v>
      </c>
      <c r="C88" s="177" t="e">
        <f>C89+C90</f>
        <v>#DIV/0!</v>
      </c>
      <c r="D88" s="177" t="e">
        <f>D89+D90</f>
        <v>#DIV/0!</v>
      </c>
      <c r="E88" s="177" t="e">
        <f t="shared" ref="E88:T88" si="7">E89+E90</f>
        <v>#DIV/0!</v>
      </c>
      <c r="F88" s="177" t="e">
        <f t="shared" si="7"/>
        <v>#DIV/0!</v>
      </c>
      <c r="G88" s="177" t="e">
        <f t="shared" si="7"/>
        <v>#DIV/0!</v>
      </c>
      <c r="H88" s="177" t="e">
        <f t="shared" si="7"/>
        <v>#DIV/0!</v>
      </c>
      <c r="I88" s="177" t="e">
        <f t="shared" si="7"/>
        <v>#DIV/0!</v>
      </c>
      <c r="J88" s="177">
        <f t="shared" si="7"/>
        <v>0</v>
      </c>
      <c r="K88" s="177">
        <f t="shared" si="7"/>
        <v>0</v>
      </c>
      <c r="L88" s="177">
        <f t="shared" si="7"/>
        <v>0</v>
      </c>
      <c r="M88" s="177">
        <f t="shared" si="7"/>
        <v>0</v>
      </c>
      <c r="N88" s="177">
        <f t="shared" si="7"/>
        <v>0</v>
      </c>
      <c r="O88" s="177">
        <f>O89+O90</f>
        <v>0</v>
      </c>
      <c r="P88" s="177">
        <f t="shared" si="7"/>
        <v>0</v>
      </c>
      <c r="Q88" s="177">
        <f t="shared" si="7"/>
        <v>0</v>
      </c>
      <c r="R88" s="177">
        <f t="shared" si="7"/>
        <v>0</v>
      </c>
      <c r="S88" s="177">
        <f t="shared" si="7"/>
        <v>0</v>
      </c>
      <c r="T88" s="177">
        <f t="shared" si="7"/>
        <v>0</v>
      </c>
      <c r="U88" s="178" t="e">
        <f>SUM(C88:T88)</f>
        <v>#DIV/0!</v>
      </c>
    </row>
    <row r="89" spans="1:24" ht="14.45" customHeight="1">
      <c r="A89" s="35" t="s">
        <v>5</v>
      </c>
      <c r="B89" s="36" t="s">
        <v>38</v>
      </c>
      <c r="C89" s="177" t="e">
        <f>C28+C36+C38+C40+C42+C32+C44</f>
        <v>#DIV/0!</v>
      </c>
      <c r="D89" s="177" t="e">
        <f t="shared" ref="D89:T89" si="8">D28+D36+D38+D40+D42+D32</f>
        <v>#DIV/0!</v>
      </c>
      <c r="E89" s="177" t="e">
        <f t="shared" si="8"/>
        <v>#DIV/0!</v>
      </c>
      <c r="F89" s="177" t="e">
        <f t="shared" si="8"/>
        <v>#DIV/0!</v>
      </c>
      <c r="G89" s="177">
        <f t="shared" si="8"/>
        <v>0</v>
      </c>
      <c r="H89" s="177">
        <f t="shared" si="8"/>
        <v>0</v>
      </c>
      <c r="I89" s="177">
        <f t="shared" si="8"/>
        <v>0</v>
      </c>
      <c r="J89" s="177">
        <f t="shared" si="8"/>
        <v>0</v>
      </c>
      <c r="K89" s="177">
        <f t="shared" si="8"/>
        <v>0</v>
      </c>
      <c r="L89" s="177">
        <f t="shared" si="8"/>
        <v>0</v>
      </c>
      <c r="M89" s="177">
        <f t="shared" si="8"/>
        <v>0</v>
      </c>
      <c r="N89" s="177">
        <f t="shared" si="8"/>
        <v>0</v>
      </c>
      <c r="O89" s="177">
        <f t="shared" si="8"/>
        <v>0</v>
      </c>
      <c r="P89" s="177">
        <f t="shared" si="8"/>
        <v>0</v>
      </c>
      <c r="Q89" s="177">
        <f t="shared" si="8"/>
        <v>0</v>
      </c>
      <c r="R89" s="177">
        <f t="shared" si="8"/>
        <v>0</v>
      </c>
      <c r="S89" s="177">
        <f t="shared" si="8"/>
        <v>0</v>
      </c>
      <c r="T89" s="177">
        <f t="shared" si="8"/>
        <v>0</v>
      </c>
      <c r="U89" s="178" t="e">
        <f t="shared" si="6"/>
        <v>#DIV/0!</v>
      </c>
    </row>
    <row r="90" spans="1:24" ht="14.45" customHeight="1">
      <c r="A90" s="35" t="s">
        <v>6</v>
      </c>
      <c r="B90" s="36" t="s">
        <v>38</v>
      </c>
      <c r="C90" s="177">
        <f t="shared" ref="C90:T90" si="9">C48+C52+C56+C58+C60+C62+C64</f>
        <v>0</v>
      </c>
      <c r="D90" s="177">
        <f t="shared" si="9"/>
        <v>0</v>
      </c>
      <c r="E90" s="177">
        <f t="shared" si="9"/>
        <v>0</v>
      </c>
      <c r="F90" s="177">
        <f t="shared" si="9"/>
        <v>0</v>
      </c>
      <c r="G90" s="177" t="e">
        <f t="shared" si="9"/>
        <v>#DIV/0!</v>
      </c>
      <c r="H90" s="177" t="e">
        <f t="shared" si="9"/>
        <v>#DIV/0!</v>
      </c>
      <c r="I90" s="177" t="e">
        <f t="shared" si="9"/>
        <v>#DIV/0!</v>
      </c>
      <c r="J90" s="177">
        <f t="shared" si="9"/>
        <v>0</v>
      </c>
      <c r="K90" s="177">
        <f t="shared" si="9"/>
        <v>0</v>
      </c>
      <c r="L90" s="177">
        <f t="shared" si="9"/>
        <v>0</v>
      </c>
      <c r="M90" s="177">
        <f t="shared" si="9"/>
        <v>0</v>
      </c>
      <c r="N90" s="177">
        <f t="shared" si="9"/>
        <v>0</v>
      </c>
      <c r="O90" s="177">
        <f t="shared" si="9"/>
        <v>0</v>
      </c>
      <c r="P90" s="177">
        <f t="shared" si="9"/>
        <v>0</v>
      </c>
      <c r="Q90" s="177">
        <f t="shared" si="9"/>
        <v>0</v>
      </c>
      <c r="R90" s="177">
        <f t="shared" si="9"/>
        <v>0</v>
      </c>
      <c r="S90" s="177">
        <f t="shared" si="9"/>
        <v>0</v>
      </c>
      <c r="T90" s="177">
        <f t="shared" si="9"/>
        <v>0</v>
      </c>
      <c r="U90" s="178" t="e">
        <f t="shared" si="6"/>
        <v>#DIV/0!</v>
      </c>
    </row>
    <row r="91" spans="1:24" ht="14.45" customHeight="1">
      <c r="A91" s="34" t="s">
        <v>4</v>
      </c>
      <c r="B91" s="36" t="s">
        <v>38</v>
      </c>
      <c r="C91" s="179"/>
      <c r="D91" s="179"/>
      <c r="E91" s="179"/>
      <c r="F91" s="179"/>
      <c r="G91" s="179"/>
      <c r="H91" s="179"/>
      <c r="I91" s="179"/>
      <c r="J91" s="179"/>
      <c r="K91" s="179"/>
      <c r="L91" s="179"/>
      <c r="M91" s="179"/>
      <c r="N91" s="179"/>
      <c r="O91" s="179"/>
      <c r="P91" s="179"/>
      <c r="Q91" s="179"/>
      <c r="R91" s="179"/>
      <c r="S91" s="179"/>
      <c r="T91" s="179"/>
      <c r="U91" s="178">
        <f t="shared" si="6"/>
        <v>0</v>
      </c>
    </row>
    <row r="92" spans="1:24" ht="14.45" customHeight="1">
      <c r="A92" s="35" t="s">
        <v>20</v>
      </c>
      <c r="B92" s="36" t="s">
        <v>38</v>
      </c>
      <c r="C92" s="177">
        <f>SUM(C87,C91)</f>
        <v>0</v>
      </c>
      <c r="D92" s="177" t="e">
        <f t="shared" ref="D92:T92" si="10">SUM(D87,D91)</f>
        <v>#DIV/0!</v>
      </c>
      <c r="E92" s="177" t="e">
        <f t="shared" si="10"/>
        <v>#DIV/0!</v>
      </c>
      <c r="F92" s="177" t="e">
        <f>SUM(F87,F91)</f>
        <v>#DIV/0!</v>
      </c>
      <c r="G92" s="177" t="e">
        <f t="shared" si="10"/>
        <v>#DIV/0!</v>
      </c>
      <c r="H92" s="177" t="e">
        <f t="shared" si="10"/>
        <v>#DIV/0!</v>
      </c>
      <c r="I92" s="177" t="e">
        <f t="shared" si="10"/>
        <v>#DIV/0!</v>
      </c>
      <c r="J92" s="177" t="e">
        <f t="shared" si="10"/>
        <v>#DIV/0!</v>
      </c>
      <c r="K92" s="177" t="e">
        <f t="shared" si="10"/>
        <v>#DIV/0!</v>
      </c>
      <c r="L92" s="177" t="e">
        <f t="shared" si="10"/>
        <v>#DIV/0!</v>
      </c>
      <c r="M92" s="177" t="e">
        <f t="shared" si="10"/>
        <v>#DIV/0!</v>
      </c>
      <c r="N92" s="177" t="e">
        <f t="shared" si="10"/>
        <v>#DIV/0!</v>
      </c>
      <c r="O92" s="177" t="e">
        <f t="shared" si="10"/>
        <v>#DIV/0!</v>
      </c>
      <c r="P92" s="177" t="e">
        <f t="shared" si="10"/>
        <v>#DIV/0!</v>
      </c>
      <c r="Q92" s="177" t="e">
        <f t="shared" si="10"/>
        <v>#DIV/0!</v>
      </c>
      <c r="R92" s="177" t="e">
        <f t="shared" si="10"/>
        <v>#DIV/0!</v>
      </c>
      <c r="S92" s="177" t="e">
        <f t="shared" si="10"/>
        <v>#DIV/0!</v>
      </c>
      <c r="T92" s="177" t="e">
        <f t="shared" si="10"/>
        <v>#DIV/0!</v>
      </c>
      <c r="U92" s="178" t="e">
        <f>SUM(C92:T92)</f>
        <v>#DIV/0!</v>
      </c>
    </row>
    <row r="93" spans="1:24" ht="14.45" customHeight="1">
      <c r="A93" s="108"/>
      <c r="B93" s="115"/>
      <c r="C93" s="180"/>
      <c r="D93" s="180"/>
      <c r="E93" s="180"/>
      <c r="F93" s="180"/>
      <c r="G93" s="180"/>
      <c r="H93" s="180"/>
      <c r="I93" s="180"/>
      <c r="J93" s="180"/>
      <c r="K93" s="180"/>
      <c r="L93" s="180"/>
      <c r="M93" s="180"/>
      <c r="N93" s="180"/>
      <c r="O93" s="180"/>
      <c r="P93" s="180"/>
      <c r="Q93" s="180"/>
      <c r="R93" s="180"/>
      <c r="S93" s="180"/>
      <c r="T93" s="180"/>
      <c r="U93" s="180"/>
    </row>
    <row r="94" spans="1:24" ht="14.45" customHeight="1">
      <c r="A94" s="34" t="s">
        <v>13</v>
      </c>
      <c r="B94" s="36" t="s">
        <v>38</v>
      </c>
      <c r="C94" s="177">
        <f>C95*C96</f>
        <v>0</v>
      </c>
      <c r="D94" s="177">
        <f t="shared" ref="D94:T94" si="11">D95*D96</f>
        <v>0</v>
      </c>
      <c r="E94" s="177">
        <f t="shared" si="11"/>
        <v>0</v>
      </c>
      <c r="F94" s="177">
        <f t="shared" si="11"/>
        <v>0</v>
      </c>
      <c r="G94" s="177">
        <f t="shared" si="11"/>
        <v>0</v>
      </c>
      <c r="H94" s="177">
        <f t="shared" si="11"/>
        <v>0</v>
      </c>
      <c r="I94" s="177">
        <f t="shared" si="11"/>
        <v>0</v>
      </c>
      <c r="J94" s="177">
        <f t="shared" si="11"/>
        <v>0</v>
      </c>
      <c r="K94" s="177">
        <f t="shared" si="11"/>
        <v>0</v>
      </c>
      <c r="L94" s="177">
        <f t="shared" si="11"/>
        <v>0</v>
      </c>
      <c r="M94" s="177">
        <f t="shared" si="11"/>
        <v>0</v>
      </c>
      <c r="N94" s="177">
        <f t="shared" si="11"/>
        <v>0</v>
      </c>
      <c r="O94" s="177">
        <f t="shared" si="11"/>
        <v>0</v>
      </c>
      <c r="P94" s="177">
        <f t="shared" si="11"/>
        <v>0</v>
      </c>
      <c r="Q94" s="177">
        <f t="shared" si="11"/>
        <v>0</v>
      </c>
      <c r="R94" s="177">
        <f t="shared" si="11"/>
        <v>0</v>
      </c>
      <c r="S94" s="177">
        <f t="shared" si="11"/>
        <v>0</v>
      </c>
      <c r="T94" s="177">
        <f t="shared" si="11"/>
        <v>0</v>
      </c>
      <c r="U94" s="178">
        <f>SUM(C94:T94)</f>
        <v>0</v>
      </c>
    </row>
    <row r="95" spans="1:24" ht="14.45" customHeight="1">
      <c r="A95" s="34" t="s">
        <v>43</v>
      </c>
      <c r="B95" s="36" t="s">
        <v>58</v>
      </c>
      <c r="C95" s="179"/>
      <c r="D95" s="179"/>
      <c r="E95" s="179"/>
      <c r="F95" s="179"/>
      <c r="G95" s="179"/>
      <c r="H95" s="179"/>
      <c r="I95" s="179"/>
      <c r="J95" s="179"/>
      <c r="K95" s="179"/>
      <c r="L95" s="179"/>
      <c r="M95" s="179"/>
      <c r="N95" s="179"/>
      <c r="O95" s="179"/>
      <c r="P95" s="179"/>
      <c r="Q95" s="179"/>
      <c r="R95" s="179"/>
      <c r="S95" s="179"/>
      <c r="T95" s="179"/>
      <c r="U95" s="178">
        <f t="shared" ref="U95:U96" si="12">SUM(C95:T95)</f>
        <v>0</v>
      </c>
    </row>
    <row r="96" spans="1:24" ht="14.45" customHeight="1">
      <c r="A96" s="34" t="s">
        <v>44</v>
      </c>
      <c r="B96" s="36" t="s">
        <v>59</v>
      </c>
      <c r="C96" s="179"/>
      <c r="D96" s="179"/>
      <c r="E96" s="179"/>
      <c r="F96" s="179"/>
      <c r="G96" s="179"/>
      <c r="H96" s="179"/>
      <c r="I96" s="179"/>
      <c r="J96" s="179"/>
      <c r="K96" s="179"/>
      <c r="L96" s="179"/>
      <c r="M96" s="179"/>
      <c r="N96" s="179"/>
      <c r="O96" s="179"/>
      <c r="P96" s="179"/>
      <c r="Q96" s="179"/>
      <c r="R96" s="179"/>
      <c r="S96" s="179"/>
      <c r="T96" s="179"/>
      <c r="U96" s="178">
        <f t="shared" si="12"/>
        <v>0</v>
      </c>
    </row>
    <row r="97" spans="1:22" ht="14.45" customHeight="1">
      <c r="A97" s="108"/>
      <c r="B97" s="115"/>
      <c r="C97" s="181"/>
      <c r="D97" s="180"/>
      <c r="E97" s="180"/>
      <c r="F97" s="180"/>
      <c r="G97" s="180"/>
      <c r="H97" s="180"/>
      <c r="I97" s="180"/>
      <c r="J97" s="180"/>
      <c r="K97" s="180"/>
      <c r="L97" s="180"/>
      <c r="M97" s="180"/>
      <c r="N97" s="180"/>
      <c r="O97" s="180"/>
      <c r="P97" s="180"/>
      <c r="Q97" s="180"/>
      <c r="R97" s="180"/>
      <c r="S97" s="180"/>
      <c r="T97" s="180"/>
      <c r="U97" s="180"/>
    </row>
    <row r="98" spans="1:22" ht="14.45" customHeight="1">
      <c r="A98" s="38" t="s">
        <v>21</v>
      </c>
      <c r="B98" s="40" t="s">
        <v>38</v>
      </c>
      <c r="C98" s="178">
        <f t="shared" ref="C98:T98" si="13">C94-C92</f>
        <v>0</v>
      </c>
      <c r="D98" s="178" t="e">
        <f t="shared" si="13"/>
        <v>#DIV/0!</v>
      </c>
      <c r="E98" s="178" t="e">
        <f t="shared" si="13"/>
        <v>#DIV/0!</v>
      </c>
      <c r="F98" s="178" t="e">
        <f t="shared" si="13"/>
        <v>#DIV/0!</v>
      </c>
      <c r="G98" s="178" t="e">
        <f t="shared" si="13"/>
        <v>#DIV/0!</v>
      </c>
      <c r="H98" s="178" t="e">
        <f t="shared" si="13"/>
        <v>#DIV/0!</v>
      </c>
      <c r="I98" s="178" t="e">
        <f t="shared" si="13"/>
        <v>#DIV/0!</v>
      </c>
      <c r="J98" s="178" t="e">
        <f t="shared" si="13"/>
        <v>#DIV/0!</v>
      </c>
      <c r="K98" s="178" t="e">
        <f t="shared" si="13"/>
        <v>#DIV/0!</v>
      </c>
      <c r="L98" s="178" t="e">
        <f t="shared" si="13"/>
        <v>#DIV/0!</v>
      </c>
      <c r="M98" s="178" t="e">
        <f t="shared" si="13"/>
        <v>#DIV/0!</v>
      </c>
      <c r="N98" s="178" t="e">
        <f t="shared" si="13"/>
        <v>#DIV/0!</v>
      </c>
      <c r="O98" s="178" t="e">
        <f t="shared" si="13"/>
        <v>#DIV/0!</v>
      </c>
      <c r="P98" s="178" t="e">
        <f t="shared" si="13"/>
        <v>#DIV/0!</v>
      </c>
      <c r="Q98" s="178" t="e">
        <f t="shared" si="13"/>
        <v>#DIV/0!</v>
      </c>
      <c r="R98" s="178" t="e">
        <f t="shared" si="13"/>
        <v>#DIV/0!</v>
      </c>
      <c r="S98" s="178" t="e">
        <f t="shared" si="13"/>
        <v>#DIV/0!</v>
      </c>
      <c r="T98" s="178" t="e">
        <f t="shared" si="13"/>
        <v>#DIV/0!</v>
      </c>
      <c r="U98" s="178" t="e">
        <f>SUM(C98:T98)</f>
        <v>#DIV/0!</v>
      </c>
    </row>
    <row r="99" spans="1:22" ht="14.45" customHeight="1">
      <c r="A99" s="39" t="s">
        <v>45</v>
      </c>
      <c r="B99" s="40"/>
      <c r="C99" s="182"/>
      <c r="D99" s="182"/>
      <c r="E99" s="182"/>
      <c r="F99" s="182"/>
      <c r="G99" s="182"/>
      <c r="H99" s="182"/>
      <c r="I99" s="182"/>
      <c r="J99" s="182"/>
      <c r="K99" s="182"/>
      <c r="L99" s="182"/>
      <c r="M99" s="182"/>
      <c r="N99" s="182"/>
      <c r="O99" s="182"/>
      <c r="P99" s="182"/>
      <c r="Q99" s="182"/>
      <c r="R99" s="182"/>
      <c r="S99" s="182"/>
      <c r="T99" s="182"/>
      <c r="U99" s="178">
        <f t="shared" ref="U99:U101" si="14">SUM(C99:T99)</f>
        <v>0</v>
      </c>
    </row>
    <row r="100" spans="1:22" ht="14.45" customHeight="1">
      <c r="A100" s="39" t="s">
        <v>46</v>
      </c>
      <c r="B100" s="40"/>
      <c r="C100" s="183"/>
      <c r="D100" s="183"/>
      <c r="E100" s="183"/>
      <c r="F100" s="183"/>
      <c r="G100" s="183"/>
      <c r="H100" s="183"/>
      <c r="I100" s="183"/>
      <c r="J100" s="183"/>
      <c r="K100" s="183"/>
      <c r="L100" s="183"/>
      <c r="M100" s="183"/>
      <c r="N100" s="183"/>
      <c r="O100" s="183"/>
      <c r="P100" s="183"/>
      <c r="Q100" s="183"/>
      <c r="R100" s="183"/>
      <c r="S100" s="183"/>
      <c r="T100" s="183"/>
      <c r="U100" s="184">
        <f t="shared" si="14"/>
        <v>0</v>
      </c>
    </row>
    <row r="101" spans="1:22" ht="14.45" customHeight="1">
      <c r="A101" s="8" t="s">
        <v>47</v>
      </c>
      <c r="B101" s="40"/>
      <c r="C101" s="185"/>
      <c r="D101" s="185"/>
      <c r="E101" s="185"/>
      <c r="F101" s="185"/>
      <c r="G101" s="185"/>
      <c r="H101" s="185"/>
      <c r="I101" s="185"/>
      <c r="J101" s="185"/>
      <c r="K101" s="185"/>
      <c r="L101" s="185"/>
      <c r="M101" s="185"/>
      <c r="N101" s="185"/>
      <c r="O101" s="185"/>
      <c r="P101" s="185"/>
      <c r="Q101" s="185"/>
      <c r="R101" s="185"/>
      <c r="S101" s="185"/>
      <c r="T101" s="186" t="str">
        <f>IF('Terminal Value'!$B$28='Terminal Value'!$A$33,'Terminal Value'!B33,'Terminal Value'!B35)</f>
        <v/>
      </c>
      <c r="U101" s="178">
        <f t="shared" si="14"/>
        <v>0</v>
      </c>
    </row>
    <row r="102" spans="1:22" ht="14.45" customHeight="1">
      <c r="A102" s="108"/>
      <c r="B102" s="115"/>
      <c r="C102" s="180"/>
      <c r="D102" s="180"/>
      <c r="E102" s="180"/>
      <c r="F102" s="180"/>
      <c r="G102" s="180"/>
      <c r="H102" s="180"/>
      <c r="I102" s="180"/>
      <c r="J102" s="180"/>
      <c r="K102" s="180"/>
      <c r="L102" s="180"/>
      <c r="M102" s="180"/>
      <c r="N102" s="180"/>
      <c r="O102" s="180"/>
      <c r="P102" s="180"/>
      <c r="Q102" s="180"/>
      <c r="R102" s="180"/>
      <c r="S102" s="180"/>
      <c r="T102" s="180"/>
      <c r="U102" s="178"/>
    </row>
    <row r="103" spans="1:22" ht="14.45" customHeight="1">
      <c r="A103" s="39" t="s">
        <v>49</v>
      </c>
      <c r="B103" s="40" t="s">
        <v>38</v>
      </c>
      <c r="C103" s="187" t="e">
        <f t="shared" ref="C103:S103" si="15">C98+C32-C30+C36-C34+C52-C50+C56-C54+C72-C70+C76-C74-C99-C100</f>
        <v>#DIV/0!</v>
      </c>
      <c r="D103" s="187" t="e">
        <f t="shared" si="15"/>
        <v>#DIV/0!</v>
      </c>
      <c r="E103" s="187" t="e">
        <f t="shared" si="15"/>
        <v>#DIV/0!</v>
      </c>
      <c r="F103" s="187" t="e">
        <f t="shared" si="15"/>
        <v>#DIV/0!</v>
      </c>
      <c r="G103" s="187" t="e">
        <f t="shared" si="15"/>
        <v>#DIV/0!</v>
      </c>
      <c r="H103" s="187" t="e">
        <f t="shared" si="15"/>
        <v>#DIV/0!</v>
      </c>
      <c r="I103" s="187" t="e">
        <f t="shared" si="15"/>
        <v>#DIV/0!</v>
      </c>
      <c r="J103" s="187" t="e">
        <f t="shared" si="15"/>
        <v>#DIV/0!</v>
      </c>
      <c r="K103" s="187" t="e">
        <f t="shared" si="15"/>
        <v>#DIV/0!</v>
      </c>
      <c r="L103" s="187" t="e">
        <f t="shared" si="15"/>
        <v>#DIV/0!</v>
      </c>
      <c r="M103" s="187" t="e">
        <f t="shared" si="15"/>
        <v>#DIV/0!</v>
      </c>
      <c r="N103" s="187" t="e">
        <f t="shared" si="15"/>
        <v>#DIV/0!</v>
      </c>
      <c r="O103" s="187" t="e">
        <f t="shared" si="15"/>
        <v>#DIV/0!</v>
      </c>
      <c r="P103" s="187" t="e">
        <f t="shared" si="15"/>
        <v>#DIV/0!</v>
      </c>
      <c r="Q103" s="187" t="e">
        <f t="shared" si="15"/>
        <v>#DIV/0!</v>
      </c>
      <c r="R103" s="187" t="e">
        <f t="shared" si="15"/>
        <v>#DIV/0!</v>
      </c>
      <c r="S103" s="187" t="e">
        <f t="shared" si="15"/>
        <v>#DIV/0!</v>
      </c>
      <c r="T103" s="187" t="e">
        <f>T98+T32-T30+T36-T34+T52-T50+T56-T54+T72-T70+T76-T74-T99-T100+T101</f>
        <v>#DIV/0!</v>
      </c>
      <c r="U103" s="178" t="e">
        <f>SUM(C103:T103)</f>
        <v>#DIV/0!</v>
      </c>
    </row>
    <row r="104" spans="1:22" ht="14.45" customHeight="1">
      <c r="A104" s="39" t="s">
        <v>50</v>
      </c>
      <c r="B104" s="40" t="s">
        <v>38</v>
      </c>
      <c r="C104" s="187">
        <f t="shared" ref="C104:T104" si="16">IFERROR(C103/(1+$B$153)^(C22-$B$12),)</f>
        <v>0</v>
      </c>
      <c r="D104" s="187">
        <f t="shared" si="16"/>
        <v>0</v>
      </c>
      <c r="E104" s="187">
        <f t="shared" si="16"/>
        <v>0</v>
      </c>
      <c r="F104" s="187">
        <f t="shared" si="16"/>
        <v>0</v>
      </c>
      <c r="G104" s="187">
        <f t="shared" si="16"/>
        <v>0</v>
      </c>
      <c r="H104" s="187">
        <f t="shared" si="16"/>
        <v>0</v>
      </c>
      <c r="I104" s="187">
        <f t="shared" si="16"/>
        <v>0</v>
      </c>
      <c r="J104" s="187">
        <f t="shared" si="16"/>
        <v>0</v>
      </c>
      <c r="K104" s="187">
        <f t="shared" si="16"/>
        <v>0</v>
      </c>
      <c r="L104" s="187">
        <f t="shared" si="16"/>
        <v>0</v>
      </c>
      <c r="M104" s="187">
        <f t="shared" si="16"/>
        <v>0</v>
      </c>
      <c r="N104" s="187">
        <f t="shared" si="16"/>
        <v>0</v>
      </c>
      <c r="O104" s="187">
        <f t="shared" si="16"/>
        <v>0</v>
      </c>
      <c r="P104" s="187">
        <f t="shared" si="16"/>
        <v>0</v>
      </c>
      <c r="Q104" s="187">
        <f t="shared" si="16"/>
        <v>0</v>
      </c>
      <c r="R104" s="187">
        <f t="shared" si="16"/>
        <v>0</v>
      </c>
      <c r="S104" s="187">
        <f t="shared" si="16"/>
        <v>0</v>
      </c>
      <c r="T104" s="187">
        <f t="shared" si="16"/>
        <v>0</v>
      </c>
      <c r="U104" s="178">
        <f>SUM(C104:T104)</f>
        <v>0</v>
      </c>
    </row>
    <row r="105" spans="1:22" ht="14.45" customHeight="1">
      <c r="A105" s="41" t="s">
        <v>48</v>
      </c>
      <c r="B105" s="40" t="s">
        <v>38</v>
      </c>
      <c r="C105" s="188">
        <f>SUM($C$104:C104)</f>
        <v>0</v>
      </c>
      <c r="D105" s="188">
        <f>SUM($C$104:D104)</f>
        <v>0</v>
      </c>
      <c r="E105" s="188">
        <f>SUM($C$104:E104)</f>
        <v>0</v>
      </c>
      <c r="F105" s="188">
        <f>SUM($C$104:F104)</f>
        <v>0</v>
      </c>
      <c r="G105" s="188">
        <f>SUM($C$104:G104)</f>
        <v>0</v>
      </c>
      <c r="H105" s="188">
        <f>SUM($C$104:H104)</f>
        <v>0</v>
      </c>
      <c r="I105" s="188">
        <f>SUM($C$104:I104)</f>
        <v>0</v>
      </c>
      <c r="J105" s="188">
        <f>SUM($C$104:J104)</f>
        <v>0</v>
      </c>
      <c r="K105" s="188">
        <f>SUM($C$104:K104)</f>
        <v>0</v>
      </c>
      <c r="L105" s="188">
        <f>SUM($C$104:L104)</f>
        <v>0</v>
      </c>
      <c r="M105" s="188">
        <f>SUM($C$104:M104)</f>
        <v>0</v>
      </c>
      <c r="N105" s="188">
        <f>SUM($C$104:N104)</f>
        <v>0</v>
      </c>
      <c r="O105" s="188">
        <f>SUM($C$104:O104)</f>
        <v>0</v>
      </c>
      <c r="P105" s="188">
        <f>SUM($C$104:P104)</f>
        <v>0</v>
      </c>
      <c r="Q105" s="188">
        <f>SUM($C$104:Q104)</f>
        <v>0</v>
      </c>
      <c r="R105" s="188">
        <f>SUM($C$104:R104)</f>
        <v>0</v>
      </c>
      <c r="S105" s="188">
        <f>SUM($C$104:S104)</f>
        <v>0</v>
      </c>
      <c r="T105" s="188">
        <f>SUM($C$104:T104)</f>
        <v>0</v>
      </c>
      <c r="U105" s="178">
        <f>T105</f>
        <v>0</v>
      </c>
    </row>
    <row r="106" spans="1:22" ht="14.45" customHeight="1">
      <c r="A106" s="8"/>
      <c r="B106" s="7"/>
      <c r="C106" s="189"/>
      <c r="D106" s="189"/>
      <c r="E106" s="189"/>
      <c r="F106" s="189"/>
      <c r="G106" s="189"/>
      <c r="H106" s="189"/>
      <c r="I106" s="189"/>
      <c r="J106" s="189"/>
      <c r="K106" s="189"/>
      <c r="L106" s="189"/>
      <c r="M106" s="189"/>
      <c r="N106" s="189"/>
      <c r="O106" s="189"/>
      <c r="P106" s="189"/>
      <c r="Q106" s="189"/>
      <c r="R106" s="189"/>
      <c r="S106" s="189"/>
      <c r="T106" s="189"/>
      <c r="U106" s="189"/>
    </row>
    <row r="107" spans="1:22" ht="14.45" customHeight="1">
      <c r="A107" s="8" t="s">
        <v>42</v>
      </c>
      <c r="B107" s="40" t="s">
        <v>38</v>
      </c>
      <c r="C107" s="188">
        <f>T105</f>
        <v>0</v>
      </c>
      <c r="D107" s="189"/>
      <c r="E107" s="189"/>
      <c r="F107" s="189"/>
      <c r="G107" s="189"/>
      <c r="H107" s="189"/>
      <c r="I107" s="189"/>
      <c r="J107" s="189"/>
      <c r="K107" s="189"/>
      <c r="L107" s="189"/>
      <c r="M107" s="189"/>
      <c r="N107" s="189"/>
      <c r="O107" s="189"/>
      <c r="P107" s="189"/>
      <c r="Q107" s="189"/>
      <c r="R107" s="189"/>
      <c r="S107" s="189"/>
      <c r="T107" s="189"/>
      <c r="U107" s="189"/>
    </row>
    <row r="109" spans="1:22" ht="14.45" customHeight="1">
      <c r="A109" s="29"/>
      <c r="B109" s="93"/>
      <c r="C109" s="93"/>
      <c r="D109" s="24"/>
      <c r="E109" s="24"/>
      <c r="F109" s="24"/>
      <c r="G109" s="24"/>
      <c r="H109" s="24"/>
      <c r="I109" s="24"/>
      <c r="J109" s="24"/>
      <c r="K109" s="24"/>
      <c r="L109" s="24"/>
      <c r="M109" s="24"/>
      <c r="N109" s="24"/>
      <c r="O109" s="24"/>
      <c r="P109" s="24"/>
      <c r="Q109" s="24"/>
      <c r="R109" s="24"/>
      <c r="S109" s="24"/>
      <c r="T109" s="24"/>
      <c r="U109" s="166"/>
    </row>
    <row r="110" spans="1:22" ht="14.45" customHeight="1">
      <c r="A110" s="108"/>
      <c r="B110" s="125" t="s">
        <v>3</v>
      </c>
      <c r="C110" s="215">
        <f t="shared" ref="C110:T110" si="17">C22</f>
        <v>2021</v>
      </c>
      <c r="D110" s="216">
        <f t="shared" si="17"/>
        <v>2022</v>
      </c>
      <c r="E110" s="216">
        <f t="shared" si="17"/>
        <v>2023</v>
      </c>
      <c r="F110" s="216">
        <f t="shared" si="17"/>
        <v>2024</v>
      </c>
      <c r="G110" s="217">
        <f t="shared" si="17"/>
        <v>2025</v>
      </c>
      <c r="H110" s="217">
        <f t="shared" si="17"/>
        <v>2026</v>
      </c>
      <c r="I110" s="217">
        <f t="shared" si="17"/>
        <v>2027</v>
      </c>
      <c r="J110" s="217">
        <f t="shared" si="17"/>
        <v>2028</v>
      </c>
      <c r="K110" s="217">
        <f t="shared" si="17"/>
        <v>2029</v>
      </c>
      <c r="L110" s="218">
        <f t="shared" si="17"/>
        <v>2030</v>
      </c>
      <c r="M110" s="218">
        <f t="shared" si="17"/>
        <v>2031</v>
      </c>
      <c r="N110" s="218">
        <f t="shared" si="17"/>
        <v>2032</v>
      </c>
      <c r="O110" s="218">
        <f t="shared" si="17"/>
        <v>2033</v>
      </c>
      <c r="P110" s="218">
        <f t="shared" si="17"/>
        <v>2034</v>
      </c>
      <c r="Q110" s="218">
        <f t="shared" si="17"/>
        <v>2035</v>
      </c>
      <c r="R110" s="218">
        <f t="shared" si="17"/>
        <v>2036</v>
      </c>
      <c r="S110" s="218">
        <f t="shared" si="17"/>
        <v>2037</v>
      </c>
      <c r="T110" s="218">
        <f t="shared" si="17"/>
        <v>2038</v>
      </c>
      <c r="U110" s="160" t="s">
        <v>2</v>
      </c>
      <c r="V110" s="31"/>
    </row>
    <row r="111" spans="1:22" ht="14.45" customHeight="1">
      <c r="A111" s="27"/>
      <c r="B111" s="112"/>
      <c r="C111" s="113"/>
      <c r="D111" s="113"/>
      <c r="E111" s="113"/>
      <c r="F111" s="113"/>
      <c r="G111" s="113"/>
      <c r="H111" s="113"/>
      <c r="I111" s="113"/>
      <c r="J111" s="113"/>
      <c r="K111" s="113"/>
      <c r="L111" s="113"/>
      <c r="M111" s="113"/>
      <c r="N111" s="113"/>
      <c r="O111" s="113"/>
      <c r="P111" s="113"/>
      <c r="Q111" s="113"/>
      <c r="R111" s="113"/>
      <c r="S111" s="113"/>
      <c r="T111" s="113"/>
      <c r="U111" s="154"/>
    </row>
    <row r="112" spans="1:22" ht="14.45" customHeight="1">
      <c r="A112" s="47" t="s">
        <v>32</v>
      </c>
      <c r="B112" s="116"/>
      <c r="C112" s="116"/>
      <c r="D112" s="116"/>
      <c r="E112" s="116"/>
      <c r="F112" s="116"/>
      <c r="G112" s="116"/>
      <c r="H112" s="116"/>
      <c r="I112" s="116"/>
      <c r="J112" s="116"/>
      <c r="K112" s="116"/>
      <c r="L112" s="116"/>
      <c r="M112" s="116"/>
      <c r="N112" s="116"/>
      <c r="O112" s="116"/>
      <c r="P112" s="116"/>
      <c r="Q112" s="116"/>
      <c r="R112" s="116"/>
      <c r="S112" s="116"/>
      <c r="T112" s="116"/>
      <c r="U112" s="167"/>
    </row>
    <row r="113" spans="1:21" ht="14.45" customHeight="1">
      <c r="A113" s="27"/>
      <c r="B113" s="112"/>
      <c r="C113" s="113"/>
      <c r="D113" s="113"/>
      <c r="E113" s="113"/>
      <c r="F113" s="113"/>
      <c r="G113" s="113"/>
      <c r="H113" s="113"/>
      <c r="I113" s="113"/>
      <c r="J113" s="113"/>
      <c r="K113" s="113"/>
      <c r="L113" s="113"/>
      <c r="M113" s="113"/>
      <c r="N113" s="113"/>
      <c r="O113" s="113"/>
      <c r="P113" s="113"/>
      <c r="Q113" s="113"/>
      <c r="R113" s="113"/>
      <c r="S113" s="113"/>
      <c r="T113" s="113"/>
      <c r="U113" s="154"/>
    </row>
    <row r="114" spans="1:21" ht="14.45" customHeight="1">
      <c r="A114" s="114" t="s">
        <v>19</v>
      </c>
      <c r="B114" s="109" t="s">
        <v>38</v>
      </c>
      <c r="C114" s="153">
        <f t="shared" ref="C114:T114" si="18">C28+C48</f>
        <v>0</v>
      </c>
      <c r="D114" s="153">
        <f t="shared" si="18"/>
        <v>0</v>
      </c>
      <c r="E114" s="153">
        <f t="shared" si="18"/>
        <v>0</v>
      </c>
      <c r="F114" s="153">
        <f t="shared" si="18"/>
        <v>0</v>
      </c>
      <c r="G114" s="153">
        <f t="shared" si="18"/>
        <v>0</v>
      </c>
      <c r="H114" s="153">
        <f t="shared" si="18"/>
        <v>0</v>
      </c>
      <c r="I114" s="153">
        <f t="shared" si="18"/>
        <v>0</v>
      </c>
      <c r="J114" s="153">
        <f t="shared" si="18"/>
        <v>0</v>
      </c>
      <c r="K114" s="153">
        <f t="shared" si="18"/>
        <v>0</v>
      </c>
      <c r="L114" s="153">
        <f t="shared" si="18"/>
        <v>0</v>
      </c>
      <c r="M114" s="153">
        <f t="shared" si="18"/>
        <v>0</v>
      </c>
      <c r="N114" s="153">
        <f t="shared" si="18"/>
        <v>0</v>
      </c>
      <c r="O114" s="153">
        <f t="shared" si="18"/>
        <v>0</v>
      </c>
      <c r="P114" s="153">
        <f t="shared" si="18"/>
        <v>0</v>
      </c>
      <c r="Q114" s="153">
        <f t="shared" si="18"/>
        <v>0</v>
      </c>
      <c r="R114" s="153">
        <f t="shared" si="18"/>
        <v>0</v>
      </c>
      <c r="S114" s="153">
        <f t="shared" si="18"/>
        <v>0</v>
      </c>
      <c r="T114" s="153">
        <f t="shared" si="18"/>
        <v>0</v>
      </c>
      <c r="U114" s="100">
        <f>SUM(C114:O114)</f>
        <v>0</v>
      </c>
    </row>
    <row r="115" spans="1:21" ht="14.45" customHeight="1">
      <c r="A115" s="27"/>
      <c r="B115" s="112"/>
      <c r="C115" s="154"/>
      <c r="D115" s="154"/>
      <c r="E115" s="154"/>
      <c r="F115" s="154"/>
      <c r="G115" s="154"/>
      <c r="H115" s="154"/>
      <c r="I115" s="154"/>
      <c r="J115" s="154"/>
      <c r="K115" s="154"/>
      <c r="L115" s="154"/>
      <c r="M115" s="154"/>
      <c r="N115" s="154"/>
      <c r="O115" s="154"/>
      <c r="P115" s="154"/>
      <c r="Q115" s="154"/>
      <c r="R115" s="154"/>
      <c r="S115" s="154"/>
      <c r="T115" s="154"/>
      <c r="U115" s="155"/>
    </row>
    <row r="116" spans="1:21" ht="14.45" customHeight="1">
      <c r="A116" s="5" t="s">
        <v>14</v>
      </c>
      <c r="B116" s="109" t="s">
        <v>38</v>
      </c>
      <c r="C116" s="153" t="e">
        <f t="shared" ref="C116:T116" si="19">C52+C32</f>
        <v>#DIV/0!</v>
      </c>
      <c r="D116" s="153" t="e">
        <f t="shared" si="19"/>
        <v>#DIV/0!</v>
      </c>
      <c r="E116" s="153" t="e">
        <f t="shared" si="19"/>
        <v>#DIV/0!</v>
      </c>
      <c r="F116" s="153" t="e">
        <f t="shared" si="19"/>
        <v>#DIV/0!</v>
      </c>
      <c r="G116" s="153" t="e">
        <f t="shared" si="19"/>
        <v>#DIV/0!</v>
      </c>
      <c r="H116" s="153" t="e">
        <f t="shared" si="19"/>
        <v>#DIV/0!</v>
      </c>
      <c r="I116" s="153" t="e">
        <f t="shared" si="19"/>
        <v>#DIV/0!</v>
      </c>
      <c r="J116" s="153">
        <f t="shared" si="19"/>
        <v>0</v>
      </c>
      <c r="K116" s="153">
        <f t="shared" si="19"/>
        <v>0</v>
      </c>
      <c r="L116" s="153">
        <f t="shared" si="19"/>
        <v>0</v>
      </c>
      <c r="M116" s="153">
        <f t="shared" si="19"/>
        <v>0</v>
      </c>
      <c r="N116" s="153">
        <f t="shared" si="19"/>
        <v>0</v>
      </c>
      <c r="O116" s="153">
        <f t="shared" si="19"/>
        <v>0</v>
      </c>
      <c r="P116" s="153">
        <f t="shared" si="19"/>
        <v>0</v>
      </c>
      <c r="Q116" s="153">
        <f t="shared" si="19"/>
        <v>0</v>
      </c>
      <c r="R116" s="153">
        <f t="shared" si="19"/>
        <v>0</v>
      </c>
      <c r="S116" s="153">
        <f t="shared" si="19"/>
        <v>0</v>
      </c>
      <c r="T116" s="153">
        <f t="shared" si="19"/>
        <v>0</v>
      </c>
      <c r="U116" s="100" t="e">
        <f>SUM(C116:O116)</f>
        <v>#DIV/0!</v>
      </c>
    </row>
    <row r="117" spans="1:21" ht="14.45" customHeight="1">
      <c r="A117" s="27"/>
      <c r="B117" s="112"/>
      <c r="C117" s="154"/>
      <c r="D117" s="154"/>
      <c r="E117" s="154"/>
      <c r="F117" s="154"/>
      <c r="G117" s="154"/>
      <c r="H117" s="154"/>
      <c r="I117" s="154"/>
      <c r="J117" s="154"/>
      <c r="K117" s="154"/>
      <c r="L117" s="154"/>
      <c r="M117" s="154"/>
      <c r="N117" s="154"/>
      <c r="O117" s="154"/>
      <c r="P117" s="154"/>
      <c r="Q117" s="154"/>
      <c r="R117" s="154"/>
      <c r="S117" s="154"/>
      <c r="T117" s="154"/>
      <c r="U117" s="154"/>
    </row>
    <row r="118" spans="1:21" ht="14.45" customHeight="1">
      <c r="A118" s="5" t="s">
        <v>15</v>
      </c>
      <c r="B118" s="109" t="s">
        <v>38</v>
      </c>
      <c r="C118" s="153" t="e">
        <f t="shared" ref="C118:T118" si="20">C36+C56</f>
        <v>#DIV/0!</v>
      </c>
      <c r="D118" s="153" t="e">
        <f t="shared" si="20"/>
        <v>#DIV/0!</v>
      </c>
      <c r="E118" s="153" t="e">
        <f t="shared" si="20"/>
        <v>#DIV/0!</v>
      </c>
      <c r="F118" s="153" t="e">
        <f t="shared" si="20"/>
        <v>#DIV/0!</v>
      </c>
      <c r="G118" s="153" t="e">
        <f t="shared" si="20"/>
        <v>#DIV/0!</v>
      </c>
      <c r="H118" s="153" t="e">
        <f t="shared" si="20"/>
        <v>#DIV/0!</v>
      </c>
      <c r="I118" s="153" t="e">
        <f t="shared" si="20"/>
        <v>#DIV/0!</v>
      </c>
      <c r="J118" s="153">
        <f t="shared" si="20"/>
        <v>0</v>
      </c>
      <c r="K118" s="153">
        <f t="shared" si="20"/>
        <v>0</v>
      </c>
      <c r="L118" s="153">
        <f t="shared" si="20"/>
        <v>0</v>
      </c>
      <c r="M118" s="153">
        <f t="shared" si="20"/>
        <v>0</v>
      </c>
      <c r="N118" s="153">
        <f t="shared" si="20"/>
        <v>0</v>
      </c>
      <c r="O118" s="153">
        <f t="shared" si="20"/>
        <v>0</v>
      </c>
      <c r="P118" s="153">
        <f t="shared" si="20"/>
        <v>0</v>
      </c>
      <c r="Q118" s="153">
        <f t="shared" si="20"/>
        <v>0</v>
      </c>
      <c r="R118" s="153">
        <f t="shared" si="20"/>
        <v>0</v>
      </c>
      <c r="S118" s="153">
        <f t="shared" si="20"/>
        <v>0</v>
      </c>
      <c r="T118" s="153">
        <f t="shared" si="20"/>
        <v>0</v>
      </c>
      <c r="U118" s="100" t="e">
        <f>SUM(C118:O118)</f>
        <v>#DIV/0!</v>
      </c>
    </row>
    <row r="119" spans="1:21" ht="14.45" customHeight="1">
      <c r="A119" s="27"/>
      <c r="B119" s="112"/>
      <c r="C119" s="154"/>
      <c r="D119" s="154"/>
      <c r="E119" s="154"/>
      <c r="F119" s="154"/>
      <c r="G119" s="154"/>
      <c r="H119" s="154"/>
      <c r="I119" s="154"/>
      <c r="J119" s="154"/>
      <c r="K119" s="154"/>
      <c r="L119" s="154"/>
      <c r="M119" s="154"/>
      <c r="N119" s="154"/>
      <c r="O119" s="154"/>
      <c r="P119" s="154"/>
      <c r="Q119" s="154"/>
      <c r="R119" s="154"/>
      <c r="S119" s="154"/>
      <c r="T119" s="154"/>
      <c r="U119" s="154"/>
    </row>
    <row r="120" spans="1:21" ht="14.45" customHeight="1">
      <c r="A120" s="114" t="s">
        <v>16</v>
      </c>
      <c r="B120" s="109" t="s">
        <v>38</v>
      </c>
      <c r="C120" s="153">
        <f t="shared" ref="C120:T120" si="21">C38+C58</f>
        <v>0</v>
      </c>
      <c r="D120" s="153">
        <f t="shared" si="21"/>
        <v>0</v>
      </c>
      <c r="E120" s="153">
        <f t="shared" si="21"/>
        <v>0</v>
      </c>
      <c r="F120" s="153">
        <f t="shared" si="21"/>
        <v>0</v>
      </c>
      <c r="G120" s="153">
        <f t="shared" si="21"/>
        <v>0</v>
      </c>
      <c r="H120" s="153">
        <f t="shared" si="21"/>
        <v>0</v>
      </c>
      <c r="I120" s="153">
        <f t="shared" si="21"/>
        <v>0</v>
      </c>
      <c r="J120" s="153">
        <f t="shared" si="21"/>
        <v>0</v>
      </c>
      <c r="K120" s="153">
        <f t="shared" si="21"/>
        <v>0</v>
      </c>
      <c r="L120" s="153">
        <f t="shared" si="21"/>
        <v>0</v>
      </c>
      <c r="M120" s="153">
        <f t="shared" si="21"/>
        <v>0</v>
      </c>
      <c r="N120" s="153">
        <f t="shared" si="21"/>
        <v>0</v>
      </c>
      <c r="O120" s="153">
        <f t="shared" si="21"/>
        <v>0</v>
      </c>
      <c r="P120" s="153">
        <f t="shared" si="21"/>
        <v>0</v>
      </c>
      <c r="Q120" s="153">
        <f t="shared" si="21"/>
        <v>0</v>
      </c>
      <c r="R120" s="153">
        <f t="shared" si="21"/>
        <v>0</v>
      </c>
      <c r="S120" s="153">
        <f t="shared" si="21"/>
        <v>0</v>
      </c>
      <c r="T120" s="153">
        <f t="shared" si="21"/>
        <v>0</v>
      </c>
      <c r="U120" s="100">
        <f>SUM(C120:O120)</f>
        <v>0</v>
      </c>
    </row>
    <row r="121" spans="1:21" ht="14.45" customHeight="1">
      <c r="A121" s="27"/>
      <c r="B121" s="112"/>
      <c r="C121" s="154"/>
      <c r="D121" s="154"/>
      <c r="E121" s="154"/>
      <c r="F121" s="154"/>
      <c r="G121" s="154"/>
      <c r="H121" s="154"/>
      <c r="I121" s="154"/>
      <c r="J121" s="154"/>
      <c r="K121" s="154"/>
      <c r="L121" s="154"/>
      <c r="M121" s="154"/>
      <c r="N121" s="154"/>
      <c r="O121" s="154"/>
      <c r="P121" s="154"/>
      <c r="Q121" s="154"/>
      <c r="R121" s="154"/>
      <c r="S121" s="154"/>
      <c r="T121" s="154"/>
      <c r="U121" s="155"/>
    </row>
    <row r="122" spans="1:21" ht="14.45" customHeight="1">
      <c r="A122" s="114" t="s">
        <v>17</v>
      </c>
      <c r="B122" s="109" t="s">
        <v>38</v>
      </c>
      <c r="C122" s="153">
        <f t="shared" ref="C122:T122" si="22">C40+C60</f>
        <v>0</v>
      </c>
      <c r="D122" s="153">
        <f t="shared" si="22"/>
        <v>0</v>
      </c>
      <c r="E122" s="153">
        <f t="shared" si="22"/>
        <v>0</v>
      </c>
      <c r="F122" s="153">
        <f t="shared" si="22"/>
        <v>0</v>
      </c>
      <c r="G122" s="153">
        <f t="shared" si="22"/>
        <v>0</v>
      </c>
      <c r="H122" s="153">
        <f t="shared" si="22"/>
        <v>0</v>
      </c>
      <c r="I122" s="153">
        <f t="shared" si="22"/>
        <v>0</v>
      </c>
      <c r="J122" s="153">
        <f t="shared" si="22"/>
        <v>0</v>
      </c>
      <c r="K122" s="153">
        <f t="shared" si="22"/>
        <v>0</v>
      </c>
      <c r="L122" s="153">
        <f t="shared" si="22"/>
        <v>0</v>
      </c>
      <c r="M122" s="153">
        <f t="shared" si="22"/>
        <v>0</v>
      </c>
      <c r="N122" s="153">
        <f t="shared" si="22"/>
        <v>0</v>
      </c>
      <c r="O122" s="153">
        <f t="shared" si="22"/>
        <v>0</v>
      </c>
      <c r="P122" s="153">
        <f t="shared" si="22"/>
        <v>0</v>
      </c>
      <c r="Q122" s="153">
        <f t="shared" si="22"/>
        <v>0</v>
      </c>
      <c r="R122" s="153">
        <f t="shared" si="22"/>
        <v>0</v>
      </c>
      <c r="S122" s="153">
        <f t="shared" si="22"/>
        <v>0</v>
      </c>
      <c r="T122" s="153">
        <f t="shared" si="22"/>
        <v>0</v>
      </c>
      <c r="U122" s="100">
        <f>SUM(C122:O122)</f>
        <v>0</v>
      </c>
    </row>
    <row r="123" spans="1:21" ht="14.45" customHeight="1">
      <c r="A123" s="27"/>
      <c r="B123" s="112"/>
      <c r="C123" s="154"/>
      <c r="D123" s="154"/>
      <c r="E123" s="154"/>
      <c r="F123" s="154"/>
      <c r="G123" s="154"/>
      <c r="H123" s="154"/>
      <c r="I123" s="154"/>
      <c r="J123" s="154"/>
      <c r="K123" s="154"/>
      <c r="L123" s="154"/>
      <c r="M123" s="154"/>
      <c r="N123" s="154"/>
      <c r="O123" s="154"/>
      <c r="P123" s="154"/>
      <c r="Q123" s="154"/>
      <c r="R123" s="154"/>
      <c r="S123" s="154"/>
      <c r="T123" s="154"/>
      <c r="U123" s="154"/>
    </row>
    <row r="124" spans="1:21" ht="14.45" customHeight="1">
      <c r="A124" s="114" t="s">
        <v>18</v>
      </c>
      <c r="B124" s="109" t="s">
        <v>38</v>
      </c>
      <c r="C124" s="153">
        <f t="shared" ref="C124:T124" si="23">C42+C62</f>
        <v>0</v>
      </c>
      <c r="D124" s="153">
        <f t="shared" si="23"/>
        <v>0</v>
      </c>
      <c r="E124" s="153">
        <f t="shared" si="23"/>
        <v>0</v>
      </c>
      <c r="F124" s="153">
        <f t="shared" si="23"/>
        <v>0</v>
      </c>
      <c r="G124" s="153">
        <f t="shared" si="23"/>
        <v>0</v>
      </c>
      <c r="H124" s="153">
        <f t="shared" si="23"/>
        <v>0</v>
      </c>
      <c r="I124" s="153">
        <f t="shared" si="23"/>
        <v>0</v>
      </c>
      <c r="J124" s="153">
        <f t="shared" si="23"/>
        <v>0</v>
      </c>
      <c r="K124" s="153">
        <f t="shared" si="23"/>
        <v>0</v>
      </c>
      <c r="L124" s="153">
        <f t="shared" si="23"/>
        <v>0</v>
      </c>
      <c r="M124" s="153">
        <f t="shared" si="23"/>
        <v>0</v>
      </c>
      <c r="N124" s="153">
        <f t="shared" si="23"/>
        <v>0</v>
      </c>
      <c r="O124" s="153">
        <f t="shared" si="23"/>
        <v>0</v>
      </c>
      <c r="P124" s="153">
        <f t="shared" si="23"/>
        <v>0</v>
      </c>
      <c r="Q124" s="153">
        <f t="shared" si="23"/>
        <v>0</v>
      </c>
      <c r="R124" s="153">
        <f t="shared" si="23"/>
        <v>0</v>
      </c>
      <c r="S124" s="153">
        <f t="shared" si="23"/>
        <v>0</v>
      </c>
      <c r="T124" s="153">
        <f t="shared" si="23"/>
        <v>0</v>
      </c>
      <c r="U124" s="100">
        <f>SUM(C124:O124)</f>
        <v>0</v>
      </c>
    </row>
    <row r="125" spans="1:21" ht="14.45" customHeight="1">
      <c r="A125" s="27"/>
      <c r="B125" s="112"/>
      <c r="C125" s="154"/>
      <c r="D125" s="154"/>
      <c r="E125" s="154"/>
      <c r="F125" s="154"/>
      <c r="G125" s="154"/>
      <c r="H125" s="154"/>
      <c r="I125" s="154"/>
      <c r="J125" s="154"/>
      <c r="K125" s="154"/>
      <c r="L125" s="154"/>
      <c r="M125" s="154"/>
      <c r="N125" s="154"/>
      <c r="O125" s="154"/>
      <c r="P125" s="154"/>
      <c r="Q125" s="154"/>
      <c r="R125" s="154"/>
      <c r="S125" s="154"/>
      <c r="T125" s="154"/>
      <c r="U125" s="154"/>
    </row>
    <row r="126" spans="1:21" ht="14.45" customHeight="1">
      <c r="A126" s="114" t="s">
        <v>41</v>
      </c>
      <c r="B126" s="109" t="s">
        <v>38</v>
      </c>
      <c r="C126" s="153">
        <f t="shared" ref="C126:T126" si="24">C44+C64</f>
        <v>0</v>
      </c>
      <c r="D126" s="153">
        <f t="shared" si="24"/>
        <v>0</v>
      </c>
      <c r="E126" s="153">
        <f t="shared" si="24"/>
        <v>0</v>
      </c>
      <c r="F126" s="153">
        <f t="shared" si="24"/>
        <v>0</v>
      </c>
      <c r="G126" s="153">
        <f t="shared" si="24"/>
        <v>0</v>
      </c>
      <c r="H126" s="153">
        <f t="shared" si="24"/>
        <v>0</v>
      </c>
      <c r="I126" s="153">
        <f t="shared" si="24"/>
        <v>0</v>
      </c>
      <c r="J126" s="153">
        <f t="shared" si="24"/>
        <v>0</v>
      </c>
      <c r="K126" s="153">
        <f t="shared" si="24"/>
        <v>0</v>
      </c>
      <c r="L126" s="153">
        <f t="shared" si="24"/>
        <v>0</v>
      </c>
      <c r="M126" s="153">
        <f t="shared" si="24"/>
        <v>0</v>
      </c>
      <c r="N126" s="153">
        <f t="shared" si="24"/>
        <v>0</v>
      </c>
      <c r="O126" s="153">
        <f t="shared" si="24"/>
        <v>0</v>
      </c>
      <c r="P126" s="153">
        <f t="shared" si="24"/>
        <v>0</v>
      </c>
      <c r="Q126" s="153">
        <f t="shared" si="24"/>
        <v>0</v>
      </c>
      <c r="R126" s="153">
        <f t="shared" si="24"/>
        <v>0</v>
      </c>
      <c r="S126" s="153">
        <f t="shared" si="24"/>
        <v>0</v>
      </c>
      <c r="T126" s="153">
        <f t="shared" si="24"/>
        <v>0</v>
      </c>
      <c r="U126" s="100">
        <f>SUM(C126:O126)</f>
        <v>0</v>
      </c>
    </row>
    <row r="129" spans="1:16384" ht="14.45" customHeight="1">
      <c r="A129" s="108"/>
      <c r="B129" s="125" t="s">
        <v>3</v>
      </c>
      <c r="C129" s="215">
        <f>C110</f>
        <v>2021</v>
      </c>
      <c r="D129" s="216">
        <f t="shared" ref="D129:T129" si="25">D110</f>
        <v>2022</v>
      </c>
      <c r="E129" s="216">
        <f t="shared" si="25"/>
        <v>2023</v>
      </c>
      <c r="F129" s="216">
        <f t="shared" si="25"/>
        <v>2024</v>
      </c>
      <c r="G129" s="217">
        <f t="shared" si="25"/>
        <v>2025</v>
      </c>
      <c r="H129" s="217">
        <f t="shared" si="25"/>
        <v>2026</v>
      </c>
      <c r="I129" s="217">
        <f t="shared" si="25"/>
        <v>2027</v>
      </c>
      <c r="J129" s="217">
        <f t="shared" si="25"/>
        <v>2028</v>
      </c>
      <c r="K129" s="217">
        <f t="shared" si="25"/>
        <v>2029</v>
      </c>
      <c r="L129" s="218">
        <f t="shared" si="25"/>
        <v>2030</v>
      </c>
      <c r="M129" s="218">
        <f t="shared" si="25"/>
        <v>2031</v>
      </c>
      <c r="N129" s="218">
        <f t="shared" si="25"/>
        <v>2032</v>
      </c>
      <c r="O129" s="218">
        <f t="shared" si="25"/>
        <v>2033</v>
      </c>
      <c r="P129" s="218">
        <f t="shared" si="25"/>
        <v>2034</v>
      </c>
      <c r="Q129" s="218">
        <f t="shared" si="25"/>
        <v>2035</v>
      </c>
      <c r="R129" s="218">
        <f t="shared" si="25"/>
        <v>2036</v>
      </c>
      <c r="S129" s="218">
        <f t="shared" si="25"/>
        <v>2037</v>
      </c>
      <c r="T129" s="218">
        <f t="shared" si="25"/>
        <v>2038</v>
      </c>
      <c r="U129" s="160" t="s">
        <v>2</v>
      </c>
      <c r="V129" s="31"/>
    </row>
    <row r="130" spans="1:16384" ht="14.45" customHeight="1">
      <c r="A130" s="27"/>
      <c r="B130" s="112"/>
      <c r="C130" s="113"/>
      <c r="D130" s="113"/>
      <c r="E130" s="113"/>
      <c r="F130" s="113"/>
      <c r="G130" s="113"/>
      <c r="H130" s="113"/>
      <c r="I130" s="113"/>
      <c r="J130" s="113"/>
      <c r="K130" s="113"/>
      <c r="L130" s="113"/>
      <c r="M130" s="113"/>
      <c r="N130" s="113"/>
      <c r="O130" s="113"/>
      <c r="P130" s="113"/>
      <c r="Q130" s="113"/>
      <c r="R130" s="113"/>
      <c r="S130" s="113"/>
      <c r="T130" s="113"/>
      <c r="U130" s="154"/>
    </row>
    <row r="131" spans="1:16384" ht="14.45" customHeight="1">
      <c r="A131" s="52" t="s">
        <v>60</v>
      </c>
      <c r="B131" s="107"/>
      <c r="C131" s="107"/>
      <c r="D131" s="107"/>
      <c r="E131" s="107"/>
      <c r="F131" s="107"/>
      <c r="G131" s="107"/>
      <c r="H131" s="107"/>
      <c r="I131" s="107"/>
      <c r="J131" s="107"/>
      <c r="K131" s="107"/>
      <c r="L131" s="107"/>
      <c r="M131" s="107"/>
      <c r="N131" s="107"/>
      <c r="O131" s="107"/>
      <c r="P131" s="107"/>
      <c r="Q131" s="107"/>
      <c r="R131" s="107"/>
      <c r="S131" s="107"/>
      <c r="T131" s="107"/>
      <c r="U131" s="158"/>
    </row>
    <row r="132" spans="1:16384" ht="14.45" customHeight="1">
      <c r="A132" s="118"/>
      <c r="B132" s="118"/>
      <c r="C132" s="118"/>
      <c r="D132" s="118"/>
      <c r="E132" s="118"/>
      <c r="F132" s="118"/>
      <c r="G132" s="118"/>
      <c r="H132" s="118"/>
      <c r="I132" s="118"/>
      <c r="J132" s="118"/>
      <c r="K132" s="118"/>
      <c r="L132" s="118"/>
      <c r="M132" s="118"/>
      <c r="N132" s="118"/>
      <c r="O132" s="118"/>
      <c r="P132" s="118"/>
      <c r="Q132" s="118"/>
      <c r="R132" s="118"/>
      <c r="S132" s="118"/>
      <c r="T132" s="118"/>
      <c r="U132" s="168"/>
      <c r="W132" s="118"/>
      <c r="Y132" s="118"/>
      <c r="Z132" s="118"/>
      <c r="AA132" s="118"/>
      <c r="AB132" s="118"/>
      <c r="AC132" s="118"/>
      <c r="AD132" s="118"/>
      <c r="AE132" s="118"/>
      <c r="AF132" s="118"/>
      <c r="AG132" s="118"/>
      <c r="AH132" s="118"/>
      <c r="AI132" s="118"/>
      <c r="AJ132" s="118"/>
      <c r="AK132" s="118"/>
      <c r="AL132" s="118"/>
      <c r="AM132" s="118"/>
      <c r="AN132" s="118"/>
      <c r="AO132" s="118"/>
      <c r="AP132" s="118"/>
      <c r="AQ132" s="118"/>
      <c r="AR132" s="118"/>
      <c r="AS132" s="118"/>
      <c r="AT132" s="118"/>
      <c r="AU132" s="118"/>
      <c r="AV132" s="118"/>
      <c r="AW132" s="118"/>
      <c r="AX132" s="118"/>
      <c r="AY132" s="118"/>
      <c r="AZ132" s="118"/>
      <c r="BA132" s="118"/>
      <c r="BB132" s="118"/>
      <c r="BC132" s="118"/>
      <c r="BD132" s="118"/>
      <c r="BE132" s="118"/>
      <c r="BF132" s="118"/>
      <c r="BG132" s="118"/>
      <c r="BH132" s="118"/>
      <c r="BI132" s="118"/>
      <c r="BJ132" s="118"/>
      <c r="BK132" s="118"/>
      <c r="BL132" s="118"/>
      <c r="BM132" s="118"/>
      <c r="BN132" s="118"/>
      <c r="BO132" s="118"/>
      <c r="BP132" s="118"/>
      <c r="BQ132" s="118"/>
      <c r="BR132" s="118"/>
      <c r="BS132" s="118"/>
      <c r="BT132" s="118"/>
      <c r="BU132" s="118"/>
      <c r="BV132" s="118"/>
      <c r="BW132" s="118"/>
      <c r="BX132" s="118"/>
      <c r="BY132" s="118"/>
      <c r="BZ132" s="118"/>
      <c r="CA132" s="118"/>
      <c r="CB132" s="118"/>
      <c r="CC132" s="118"/>
      <c r="CD132" s="118"/>
      <c r="CE132" s="118"/>
      <c r="CF132" s="118"/>
      <c r="CG132" s="118"/>
      <c r="CH132" s="118"/>
      <c r="CI132" s="118"/>
      <c r="CJ132" s="118"/>
      <c r="CK132" s="118"/>
      <c r="CL132" s="118"/>
      <c r="CM132" s="118"/>
      <c r="CN132" s="118"/>
      <c r="CO132" s="118"/>
      <c r="CP132" s="118"/>
      <c r="CQ132" s="118"/>
      <c r="CR132" s="118"/>
      <c r="CS132" s="118"/>
      <c r="CT132" s="118"/>
      <c r="CU132" s="118"/>
      <c r="CV132" s="118"/>
      <c r="CW132" s="118"/>
      <c r="CX132" s="118"/>
      <c r="CY132" s="118"/>
      <c r="CZ132" s="118"/>
      <c r="DA132" s="118"/>
      <c r="DB132" s="118"/>
      <c r="DC132" s="118"/>
      <c r="DD132" s="118"/>
      <c r="DE132" s="118"/>
      <c r="DF132" s="118"/>
      <c r="DG132" s="118"/>
      <c r="DH132" s="118"/>
      <c r="DI132" s="118"/>
      <c r="DJ132" s="118"/>
      <c r="DK132" s="118"/>
      <c r="DL132" s="118"/>
      <c r="DM132" s="118"/>
      <c r="DN132" s="118"/>
      <c r="DO132" s="118"/>
      <c r="DP132" s="118"/>
      <c r="DQ132" s="118"/>
      <c r="DR132" s="118"/>
      <c r="DS132" s="118"/>
      <c r="DT132" s="118"/>
      <c r="DU132" s="118"/>
      <c r="DV132" s="118"/>
      <c r="DW132" s="118"/>
      <c r="DX132" s="118"/>
      <c r="DY132" s="118"/>
      <c r="DZ132" s="118"/>
      <c r="EA132" s="118"/>
      <c r="EB132" s="118"/>
      <c r="EC132" s="118"/>
      <c r="ED132" s="118"/>
      <c r="EE132" s="118"/>
      <c r="EF132" s="118"/>
      <c r="EG132" s="118"/>
      <c r="EH132" s="118"/>
      <c r="EI132" s="118"/>
      <c r="EJ132" s="118"/>
      <c r="EK132" s="118"/>
      <c r="EL132" s="118"/>
      <c r="EM132" s="118"/>
      <c r="EN132" s="118"/>
      <c r="EO132" s="118"/>
      <c r="EP132" s="118"/>
      <c r="EQ132" s="118"/>
      <c r="ER132" s="118"/>
      <c r="ES132" s="118"/>
      <c r="ET132" s="118"/>
      <c r="EU132" s="118"/>
      <c r="EV132" s="118"/>
      <c r="EW132" s="118"/>
      <c r="EX132" s="118"/>
      <c r="EY132" s="118"/>
      <c r="EZ132" s="118"/>
      <c r="FA132" s="118"/>
      <c r="FB132" s="118"/>
      <c r="FC132" s="118"/>
      <c r="FD132" s="118"/>
      <c r="FE132" s="118"/>
      <c r="FF132" s="118"/>
      <c r="FG132" s="118"/>
      <c r="FH132" s="118"/>
      <c r="FI132" s="118"/>
      <c r="FJ132" s="118"/>
      <c r="FK132" s="118"/>
      <c r="FL132" s="118"/>
      <c r="FM132" s="118"/>
      <c r="FN132" s="118"/>
      <c r="FO132" s="118"/>
      <c r="FP132" s="118"/>
      <c r="FQ132" s="118"/>
      <c r="FR132" s="118"/>
      <c r="FS132" s="118"/>
      <c r="FT132" s="118"/>
      <c r="FU132" s="118"/>
      <c r="FV132" s="118"/>
      <c r="FW132" s="118"/>
      <c r="FX132" s="118"/>
      <c r="FY132" s="118"/>
      <c r="FZ132" s="118"/>
      <c r="GA132" s="118"/>
      <c r="GB132" s="118"/>
      <c r="GC132" s="118"/>
      <c r="GD132" s="118"/>
      <c r="GE132" s="118"/>
      <c r="GF132" s="118"/>
      <c r="GG132" s="118"/>
      <c r="GH132" s="118"/>
      <c r="GI132" s="118"/>
      <c r="GJ132" s="118"/>
      <c r="GK132" s="118"/>
      <c r="GL132" s="118"/>
      <c r="GM132" s="118"/>
      <c r="GN132" s="118"/>
      <c r="GO132" s="118"/>
      <c r="GP132" s="118"/>
      <c r="GQ132" s="118"/>
      <c r="GR132" s="118"/>
      <c r="GS132" s="118"/>
      <c r="GT132" s="118"/>
      <c r="GU132" s="118"/>
      <c r="GV132" s="118"/>
      <c r="GW132" s="118"/>
      <c r="GX132" s="118"/>
      <c r="GY132" s="118"/>
      <c r="GZ132" s="118"/>
      <c r="HA132" s="118"/>
      <c r="HB132" s="118"/>
      <c r="HC132" s="118"/>
      <c r="HD132" s="118"/>
      <c r="HE132" s="118"/>
      <c r="HF132" s="118"/>
      <c r="HG132" s="118"/>
      <c r="HH132" s="118"/>
      <c r="HI132" s="118"/>
      <c r="HJ132" s="118"/>
      <c r="HK132" s="118"/>
      <c r="HL132" s="118"/>
      <c r="HM132" s="118"/>
      <c r="HN132" s="118"/>
      <c r="HO132" s="118"/>
      <c r="HP132" s="118"/>
      <c r="HQ132" s="118"/>
      <c r="HR132" s="118"/>
      <c r="HS132" s="118"/>
      <c r="HT132" s="118"/>
      <c r="HU132" s="118"/>
      <c r="HV132" s="118"/>
      <c r="HW132" s="118"/>
      <c r="HX132" s="118"/>
      <c r="HY132" s="118"/>
      <c r="HZ132" s="118"/>
      <c r="IA132" s="118"/>
      <c r="IB132" s="118"/>
      <c r="IC132" s="118"/>
      <c r="ID132" s="118"/>
      <c r="IE132" s="118"/>
      <c r="IF132" s="118"/>
      <c r="IG132" s="118"/>
      <c r="IH132" s="118"/>
      <c r="II132" s="118"/>
      <c r="IJ132" s="118"/>
      <c r="IK132" s="118"/>
      <c r="IL132" s="118"/>
      <c r="IM132" s="118"/>
      <c r="IN132" s="118"/>
      <c r="IO132" s="118"/>
      <c r="IP132" s="118"/>
      <c r="IQ132" s="118"/>
      <c r="IR132" s="118"/>
      <c r="IS132" s="118"/>
      <c r="IT132" s="118"/>
      <c r="IU132" s="118"/>
      <c r="IV132" s="118"/>
      <c r="IW132" s="118"/>
      <c r="IX132" s="118"/>
      <c r="IY132" s="118"/>
      <c r="IZ132" s="118"/>
      <c r="JA132" s="118"/>
      <c r="JB132" s="118"/>
      <c r="JC132" s="118"/>
      <c r="JD132" s="118"/>
      <c r="JE132" s="118"/>
      <c r="JF132" s="118"/>
      <c r="JG132" s="118"/>
      <c r="JH132" s="118"/>
      <c r="JI132" s="118"/>
      <c r="JJ132" s="118"/>
      <c r="JK132" s="118"/>
      <c r="JL132" s="118"/>
      <c r="JM132" s="118"/>
      <c r="JN132" s="118"/>
      <c r="JO132" s="118"/>
      <c r="JP132" s="118"/>
      <c r="JQ132" s="118"/>
      <c r="JR132" s="118"/>
      <c r="JS132" s="118"/>
      <c r="JT132" s="118"/>
      <c r="JU132" s="118"/>
      <c r="JV132" s="118"/>
      <c r="JW132" s="118"/>
      <c r="JX132" s="118"/>
      <c r="JY132" s="118"/>
      <c r="JZ132" s="118"/>
      <c r="KA132" s="118"/>
      <c r="KB132" s="118"/>
      <c r="KC132" s="118"/>
      <c r="KD132" s="118"/>
      <c r="KE132" s="118"/>
      <c r="KF132" s="118"/>
      <c r="KG132" s="118"/>
      <c r="KH132" s="118"/>
      <c r="KI132" s="118"/>
      <c r="KJ132" s="118"/>
      <c r="KK132" s="118"/>
      <c r="KL132" s="118"/>
      <c r="KM132" s="118"/>
      <c r="KN132" s="118"/>
      <c r="KO132" s="118"/>
      <c r="KP132" s="118"/>
      <c r="KQ132" s="118"/>
      <c r="KR132" s="118"/>
      <c r="KS132" s="118"/>
      <c r="KT132" s="118"/>
      <c r="KU132" s="118"/>
      <c r="KV132" s="118"/>
      <c r="KW132" s="118"/>
      <c r="KX132" s="118"/>
      <c r="KY132" s="118"/>
      <c r="KZ132" s="118"/>
      <c r="LA132" s="118"/>
      <c r="LB132" s="118"/>
      <c r="LC132" s="118"/>
      <c r="LD132" s="118"/>
      <c r="LE132" s="118"/>
      <c r="LF132" s="118"/>
      <c r="LG132" s="118"/>
      <c r="LH132" s="118"/>
      <c r="LI132" s="118"/>
      <c r="LJ132" s="118"/>
      <c r="LK132" s="118"/>
      <c r="LL132" s="118"/>
      <c r="LM132" s="118"/>
      <c r="LN132" s="118"/>
      <c r="LO132" s="118"/>
      <c r="LP132" s="118"/>
      <c r="LQ132" s="118"/>
      <c r="LR132" s="118"/>
      <c r="LS132" s="118"/>
      <c r="LT132" s="118"/>
      <c r="LU132" s="118"/>
      <c r="LV132" s="118"/>
      <c r="LW132" s="118"/>
      <c r="LX132" s="118"/>
      <c r="LY132" s="118"/>
      <c r="LZ132" s="118"/>
      <c r="MA132" s="118"/>
      <c r="MB132" s="118"/>
      <c r="MC132" s="118"/>
      <c r="MD132" s="118"/>
      <c r="ME132" s="118"/>
      <c r="MF132" s="118"/>
      <c r="MG132" s="118"/>
      <c r="MH132" s="118"/>
      <c r="MI132" s="118"/>
      <c r="MJ132" s="118"/>
      <c r="MK132" s="118"/>
      <c r="ML132" s="118"/>
      <c r="MM132" s="118"/>
      <c r="MN132" s="118"/>
      <c r="MO132" s="118"/>
      <c r="MP132" s="118"/>
      <c r="MQ132" s="118"/>
      <c r="MR132" s="118"/>
      <c r="MS132" s="118"/>
      <c r="MT132" s="118"/>
      <c r="MU132" s="118"/>
      <c r="MV132" s="118"/>
      <c r="MW132" s="118"/>
      <c r="MX132" s="118"/>
      <c r="MY132" s="118"/>
      <c r="MZ132" s="118"/>
      <c r="NA132" s="118"/>
      <c r="NB132" s="118"/>
      <c r="NC132" s="118"/>
      <c r="ND132" s="118"/>
      <c r="NE132" s="118"/>
      <c r="NF132" s="118"/>
      <c r="NG132" s="118"/>
      <c r="NH132" s="118"/>
      <c r="NI132" s="118"/>
      <c r="NJ132" s="118"/>
      <c r="NK132" s="118"/>
      <c r="NL132" s="118"/>
      <c r="NM132" s="118"/>
      <c r="NN132" s="118"/>
      <c r="NO132" s="118"/>
      <c r="NP132" s="118"/>
      <c r="NQ132" s="118"/>
      <c r="NR132" s="118"/>
      <c r="NS132" s="118"/>
      <c r="NT132" s="118"/>
      <c r="NU132" s="118"/>
      <c r="NV132" s="118"/>
      <c r="NW132" s="118"/>
      <c r="NX132" s="118"/>
      <c r="NY132" s="118"/>
      <c r="NZ132" s="118"/>
      <c r="OA132" s="118"/>
      <c r="OB132" s="118"/>
      <c r="OC132" s="118"/>
      <c r="OD132" s="118"/>
      <c r="OE132" s="118"/>
      <c r="OF132" s="118"/>
      <c r="OG132" s="118"/>
      <c r="OH132" s="118"/>
      <c r="OI132" s="118"/>
      <c r="OJ132" s="118"/>
      <c r="OK132" s="118"/>
      <c r="OL132" s="118"/>
      <c r="OM132" s="118"/>
      <c r="ON132" s="118"/>
      <c r="OO132" s="118"/>
      <c r="OP132" s="118"/>
      <c r="OQ132" s="118"/>
      <c r="OR132" s="118"/>
      <c r="OS132" s="118"/>
      <c r="OT132" s="118"/>
      <c r="OU132" s="118"/>
      <c r="OV132" s="118"/>
      <c r="OW132" s="118"/>
      <c r="OX132" s="118"/>
      <c r="OY132" s="118"/>
      <c r="OZ132" s="118"/>
      <c r="PA132" s="118"/>
      <c r="PB132" s="118"/>
      <c r="PC132" s="118"/>
      <c r="PD132" s="118"/>
      <c r="PE132" s="118"/>
      <c r="PF132" s="118"/>
      <c r="PG132" s="118"/>
      <c r="PH132" s="118"/>
      <c r="PI132" s="118"/>
      <c r="PJ132" s="118"/>
      <c r="PK132" s="118"/>
      <c r="PL132" s="118"/>
      <c r="PM132" s="118"/>
      <c r="PN132" s="118"/>
      <c r="PO132" s="118"/>
      <c r="PP132" s="118"/>
      <c r="PQ132" s="118"/>
      <c r="PR132" s="118"/>
      <c r="PS132" s="118"/>
      <c r="PT132" s="118"/>
      <c r="PU132" s="118"/>
      <c r="PV132" s="118"/>
      <c r="PW132" s="118"/>
      <c r="PX132" s="118"/>
      <c r="PY132" s="118"/>
      <c r="PZ132" s="118"/>
      <c r="QA132" s="118"/>
      <c r="QB132" s="118"/>
      <c r="QC132" s="118"/>
      <c r="QD132" s="118"/>
      <c r="QE132" s="118"/>
      <c r="QF132" s="118"/>
      <c r="QG132" s="118"/>
      <c r="QH132" s="118"/>
      <c r="QI132" s="118"/>
      <c r="QJ132" s="118"/>
      <c r="QK132" s="118"/>
      <c r="QL132" s="118"/>
      <c r="QM132" s="118"/>
      <c r="QN132" s="118"/>
      <c r="QO132" s="118"/>
      <c r="QP132" s="118"/>
      <c r="QQ132" s="118"/>
      <c r="QR132" s="118"/>
      <c r="QS132" s="118"/>
      <c r="QT132" s="118"/>
      <c r="QU132" s="118"/>
      <c r="QV132" s="118"/>
      <c r="QW132" s="118"/>
      <c r="QX132" s="118"/>
      <c r="QY132" s="118"/>
      <c r="QZ132" s="118"/>
      <c r="RA132" s="118"/>
      <c r="RB132" s="118"/>
      <c r="RC132" s="118"/>
      <c r="RD132" s="118"/>
      <c r="RE132" s="118"/>
      <c r="RF132" s="118"/>
      <c r="RG132" s="118"/>
      <c r="RH132" s="118"/>
      <c r="RI132" s="118"/>
      <c r="RJ132" s="118"/>
      <c r="RK132" s="118"/>
      <c r="RL132" s="118"/>
      <c r="RM132" s="118"/>
      <c r="RN132" s="118"/>
      <c r="RO132" s="118"/>
      <c r="RP132" s="118"/>
      <c r="RQ132" s="118"/>
      <c r="RR132" s="118"/>
      <c r="RS132" s="118"/>
      <c r="RT132" s="118"/>
      <c r="RU132" s="118"/>
      <c r="RV132" s="118"/>
      <c r="RW132" s="118"/>
      <c r="RX132" s="118"/>
      <c r="RY132" s="118"/>
      <c r="RZ132" s="118"/>
      <c r="SA132" s="118"/>
      <c r="SB132" s="118"/>
      <c r="SC132" s="118"/>
      <c r="SD132" s="118"/>
      <c r="SE132" s="118"/>
      <c r="SF132" s="118"/>
      <c r="SG132" s="118"/>
      <c r="SH132" s="118"/>
      <c r="SI132" s="118"/>
      <c r="SJ132" s="118"/>
      <c r="SK132" s="118"/>
      <c r="SL132" s="118"/>
      <c r="SM132" s="118"/>
      <c r="SN132" s="118"/>
      <c r="SO132" s="118"/>
      <c r="SP132" s="118"/>
      <c r="SQ132" s="118"/>
      <c r="SR132" s="118"/>
      <c r="SS132" s="118"/>
      <c r="ST132" s="118"/>
      <c r="SU132" s="118"/>
      <c r="SV132" s="118"/>
      <c r="SW132" s="118"/>
      <c r="SX132" s="118"/>
      <c r="SY132" s="118"/>
      <c r="SZ132" s="118"/>
      <c r="TA132" s="118"/>
      <c r="TB132" s="118"/>
      <c r="TC132" s="118"/>
      <c r="TD132" s="118"/>
      <c r="TE132" s="118"/>
      <c r="TF132" s="118"/>
      <c r="TG132" s="118"/>
      <c r="TH132" s="118"/>
      <c r="TI132" s="118"/>
      <c r="TJ132" s="118"/>
      <c r="TK132" s="118"/>
      <c r="TL132" s="118"/>
      <c r="TM132" s="118"/>
      <c r="TN132" s="118"/>
      <c r="TO132" s="118"/>
      <c r="TP132" s="118"/>
      <c r="TQ132" s="118"/>
      <c r="TR132" s="118"/>
      <c r="TS132" s="118"/>
      <c r="TT132" s="118"/>
      <c r="TU132" s="118"/>
      <c r="TV132" s="118"/>
      <c r="TW132" s="118"/>
      <c r="TX132" s="118"/>
      <c r="TY132" s="118"/>
      <c r="TZ132" s="118"/>
      <c r="UA132" s="118"/>
      <c r="UB132" s="118"/>
      <c r="UC132" s="118"/>
      <c r="UD132" s="118"/>
      <c r="UE132" s="118"/>
      <c r="UF132" s="118"/>
      <c r="UG132" s="118"/>
      <c r="UH132" s="118"/>
      <c r="UI132" s="118"/>
      <c r="UJ132" s="118"/>
      <c r="UK132" s="118"/>
      <c r="UL132" s="118"/>
      <c r="UM132" s="118"/>
      <c r="UN132" s="118"/>
      <c r="UO132" s="118"/>
      <c r="UP132" s="118"/>
      <c r="UQ132" s="118"/>
      <c r="UR132" s="118"/>
      <c r="US132" s="118"/>
      <c r="UT132" s="118"/>
      <c r="UU132" s="118"/>
      <c r="UV132" s="118"/>
      <c r="UW132" s="118"/>
      <c r="UX132" s="118"/>
      <c r="UY132" s="118"/>
      <c r="UZ132" s="118"/>
      <c r="VA132" s="118"/>
      <c r="VB132" s="118"/>
      <c r="VC132" s="118"/>
      <c r="VD132" s="118"/>
      <c r="VE132" s="118"/>
      <c r="VF132" s="118"/>
      <c r="VG132" s="118"/>
      <c r="VH132" s="118"/>
      <c r="VI132" s="118"/>
      <c r="VJ132" s="118"/>
      <c r="VK132" s="118"/>
      <c r="VL132" s="118"/>
      <c r="VM132" s="118"/>
      <c r="VN132" s="118"/>
      <c r="VO132" s="118"/>
      <c r="VP132" s="118"/>
      <c r="VQ132" s="118"/>
      <c r="VR132" s="118"/>
      <c r="VS132" s="118"/>
      <c r="VT132" s="118"/>
      <c r="VU132" s="118"/>
      <c r="VV132" s="118"/>
      <c r="VW132" s="118"/>
      <c r="VX132" s="118"/>
      <c r="VY132" s="118"/>
      <c r="VZ132" s="118"/>
      <c r="WA132" s="118"/>
      <c r="WB132" s="118"/>
      <c r="WC132" s="118"/>
      <c r="WD132" s="118"/>
      <c r="WE132" s="118"/>
      <c r="WF132" s="118"/>
      <c r="WG132" s="118"/>
      <c r="WH132" s="118"/>
      <c r="WI132" s="118"/>
      <c r="WJ132" s="118"/>
      <c r="WK132" s="118"/>
      <c r="WL132" s="118"/>
      <c r="WM132" s="118"/>
      <c r="WN132" s="118"/>
      <c r="WO132" s="118"/>
      <c r="WP132" s="118"/>
      <c r="WQ132" s="118"/>
      <c r="WR132" s="118"/>
      <c r="WS132" s="118"/>
      <c r="WT132" s="118"/>
      <c r="WU132" s="118"/>
      <c r="WV132" s="118"/>
      <c r="WW132" s="118"/>
      <c r="WX132" s="118"/>
      <c r="WY132" s="118"/>
      <c r="WZ132" s="118"/>
      <c r="XA132" s="118"/>
      <c r="XB132" s="118"/>
      <c r="XC132" s="118"/>
      <c r="XD132" s="118"/>
      <c r="XE132" s="118"/>
      <c r="XF132" s="118"/>
      <c r="XG132" s="118"/>
      <c r="XH132" s="118"/>
      <c r="XI132" s="118"/>
      <c r="XJ132" s="118"/>
      <c r="XK132" s="118"/>
      <c r="XL132" s="118"/>
      <c r="XM132" s="118"/>
      <c r="XN132" s="118"/>
      <c r="XO132" s="118"/>
      <c r="XP132" s="118"/>
      <c r="XQ132" s="118"/>
      <c r="XR132" s="118"/>
      <c r="XS132" s="118"/>
      <c r="XT132" s="118"/>
      <c r="XU132" s="118"/>
      <c r="XV132" s="118"/>
      <c r="XW132" s="118"/>
      <c r="XX132" s="118"/>
      <c r="XY132" s="118"/>
      <c r="XZ132" s="118"/>
      <c r="YA132" s="118"/>
      <c r="YB132" s="118"/>
      <c r="YC132" s="118"/>
      <c r="YD132" s="118"/>
      <c r="YE132" s="118"/>
      <c r="YF132" s="118"/>
      <c r="YG132" s="118"/>
      <c r="YH132" s="118"/>
      <c r="YI132" s="118"/>
      <c r="YJ132" s="118"/>
      <c r="YK132" s="118"/>
      <c r="YL132" s="118"/>
      <c r="YM132" s="118"/>
      <c r="YN132" s="118"/>
      <c r="YO132" s="118"/>
      <c r="YP132" s="118"/>
      <c r="YQ132" s="118"/>
      <c r="YR132" s="118"/>
      <c r="YS132" s="118"/>
      <c r="YT132" s="118"/>
      <c r="YU132" s="118"/>
      <c r="YV132" s="118"/>
      <c r="YW132" s="118"/>
      <c r="YX132" s="118"/>
      <c r="YY132" s="118"/>
      <c r="YZ132" s="118"/>
      <c r="ZA132" s="118"/>
      <c r="ZB132" s="118"/>
      <c r="ZC132" s="118"/>
      <c r="ZD132" s="118"/>
      <c r="ZE132" s="118"/>
      <c r="ZF132" s="118"/>
      <c r="ZG132" s="118"/>
      <c r="ZH132" s="118"/>
      <c r="ZI132" s="118"/>
      <c r="ZJ132" s="118"/>
      <c r="ZK132" s="118"/>
      <c r="ZL132" s="118"/>
      <c r="ZM132" s="118"/>
      <c r="ZN132" s="118"/>
      <c r="ZO132" s="118"/>
      <c r="ZP132" s="118"/>
      <c r="ZQ132" s="118"/>
      <c r="ZR132" s="118"/>
      <c r="ZS132" s="118"/>
      <c r="ZT132" s="118"/>
      <c r="ZU132" s="118"/>
      <c r="ZV132" s="118"/>
      <c r="ZW132" s="118"/>
      <c r="ZX132" s="118"/>
      <c r="ZY132" s="118"/>
      <c r="ZZ132" s="118"/>
      <c r="AAA132" s="118"/>
      <c r="AAB132" s="118"/>
      <c r="AAC132" s="118"/>
      <c r="AAD132" s="118"/>
      <c r="AAE132" s="118"/>
      <c r="AAF132" s="118"/>
      <c r="AAG132" s="118"/>
      <c r="AAH132" s="118"/>
      <c r="AAI132" s="118"/>
      <c r="AAJ132" s="118"/>
      <c r="AAK132" s="118"/>
      <c r="AAL132" s="118"/>
      <c r="AAM132" s="118"/>
      <c r="AAN132" s="118"/>
      <c r="AAO132" s="118"/>
      <c r="AAP132" s="118"/>
      <c r="AAQ132" s="118"/>
      <c r="AAR132" s="118"/>
      <c r="AAS132" s="118"/>
      <c r="AAT132" s="118"/>
      <c r="AAU132" s="118"/>
      <c r="AAV132" s="118"/>
      <c r="AAW132" s="118"/>
      <c r="AAX132" s="118"/>
      <c r="AAY132" s="118"/>
      <c r="AAZ132" s="118"/>
      <c r="ABA132" s="118"/>
      <c r="ABB132" s="118"/>
      <c r="ABC132" s="118"/>
      <c r="ABD132" s="118"/>
      <c r="ABE132" s="118"/>
      <c r="ABF132" s="118"/>
      <c r="ABG132" s="118"/>
      <c r="ABH132" s="118"/>
      <c r="ABI132" s="118"/>
      <c r="ABJ132" s="118"/>
      <c r="ABK132" s="118"/>
      <c r="ABL132" s="118"/>
      <c r="ABM132" s="118"/>
      <c r="ABN132" s="118"/>
      <c r="ABO132" s="118"/>
      <c r="ABP132" s="118"/>
      <c r="ABQ132" s="118"/>
      <c r="ABR132" s="118"/>
      <c r="ABS132" s="118"/>
      <c r="ABT132" s="118"/>
      <c r="ABU132" s="118"/>
      <c r="ABV132" s="118"/>
      <c r="ABW132" s="118"/>
      <c r="ABX132" s="118"/>
      <c r="ABY132" s="118"/>
      <c r="ABZ132" s="118"/>
      <c r="ACA132" s="118"/>
      <c r="ACB132" s="118"/>
      <c r="ACC132" s="118"/>
      <c r="ACD132" s="118"/>
      <c r="ACE132" s="118"/>
      <c r="ACF132" s="118"/>
      <c r="ACG132" s="118"/>
      <c r="ACH132" s="118"/>
      <c r="ACI132" s="118"/>
      <c r="ACJ132" s="118"/>
      <c r="ACK132" s="118"/>
      <c r="ACL132" s="118"/>
      <c r="ACM132" s="118"/>
      <c r="ACN132" s="118"/>
      <c r="ACO132" s="118"/>
      <c r="ACP132" s="118"/>
      <c r="ACQ132" s="118"/>
      <c r="ACR132" s="118"/>
      <c r="ACS132" s="118"/>
      <c r="ACT132" s="118"/>
      <c r="ACU132" s="118"/>
      <c r="ACV132" s="118"/>
      <c r="ACW132" s="118"/>
      <c r="ACX132" s="118"/>
      <c r="ACY132" s="118"/>
      <c r="ACZ132" s="118"/>
      <c r="ADA132" s="118"/>
      <c r="ADB132" s="118"/>
      <c r="ADC132" s="118"/>
      <c r="ADD132" s="118"/>
      <c r="ADE132" s="118"/>
      <c r="ADF132" s="118"/>
      <c r="ADG132" s="118"/>
      <c r="ADH132" s="118"/>
      <c r="ADI132" s="118"/>
      <c r="ADJ132" s="118"/>
      <c r="ADK132" s="118"/>
      <c r="ADL132" s="118"/>
      <c r="ADM132" s="118"/>
      <c r="ADN132" s="118"/>
      <c r="ADO132" s="118"/>
      <c r="ADP132" s="118"/>
      <c r="ADQ132" s="118"/>
      <c r="ADR132" s="118"/>
      <c r="ADS132" s="118"/>
      <c r="ADT132" s="118"/>
      <c r="ADU132" s="118"/>
      <c r="ADV132" s="118"/>
      <c r="ADW132" s="118"/>
      <c r="ADX132" s="118"/>
      <c r="ADY132" s="118"/>
      <c r="ADZ132" s="118"/>
      <c r="AEA132" s="118"/>
      <c r="AEB132" s="118"/>
      <c r="AEC132" s="118"/>
      <c r="AED132" s="118"/>
      <c r="AEE132" s="118"/>
      <c r="AEF132" s="118"/>
      <c r="AEG132" s="118"/>
      <c r="AEH132" s="118"/>
      <c r="AEI132" s="118"/>
      <c r="AEJ132" s="118"/>
      <c r="AEK132" s="118"/>
      <c r="AEL132" s="118"/>
      <c r="AEM132" s="118"/>
      <c r="AEN132" s="118"/>
      <c r="AEO132" s="118"/>
      <c r="AEP132" s="118"/>
      <c r="AEQ132" s="118"/>
      <c r="AER132" s="118"/>
      <c r="AES132" s="118"/>
      <c r="AET132" s="118"/>
      <c r="AEU132" s="118"/>
      <c r="AEV132" s="118"/>
      <c r="AEW132" s="118"/>
      <c r="AEX132" s="118"/>
      <c r="AEY132" s="118"/>
      <c r="AEZ132" s="118"/>
      <c r="AFA132" s="118"/>
      <c r="AFB132" s="118"/>
      <c r="AFC132" s="118"/>
      <c r="AFD132" s="118"/>
      <c r="AFE132" s="118"/>
      <c r="AFF132" s="118"/>
      <c r="AFG132" s="118"/>
      <c r="AFH132" s="118"/>
      <c r="AFI132" s="118"/>
      <c r="AFJ132" s="118"/>
      <c r="AFK132" s="118"/>
      <c r="AFL132" s="118"/>
      <c r="AFM132" s="118"/>
      <c r="AFN132" s="118"/>
      <c r="AFO132" s="118"/>
      <c r="AFP132" s="118"/>
      <c r="AFQ132" s="118"/>
      <c r="AFR132" s="118"/>
      <c r="AFS132" s="118"/>
      <c r="AFT132" s="118"/>
      <c r="AFU132" s="118"/>
      <c r="AFV132" s="118"/>
      <c r="AFW132" s="118"/>
      <c r="AFX132" s="118"/>
      <c r="AFY132" s="118"/>
      <c r="AFZ132" s="118"/>
      <c r="AGA132" s="118"/>
      <c r="AGB132" s="118"/>
      <c r="AGC132" s="118"/>
      <c r="AGD132" s="118"/>
      <c r="AGE132" s="118"/>
      <c r="AGF132" s="118"/>
      <c r="AGG132" s="118"/>
      <c r="AGH132" s="118"/>
      <c r="AGI132" s="118"/>
      <c r="AGJ132" s="118"/>
      <c r="AGK132" s="118"/>
      <c r="AGL132" s="118"/>
      <c r="AGM132" s="118"/>
      <c r="AGN132" s="118"/>
      <c r="AGO132" s="118"/>
      <c r="AGP132" s="118"/>
      <c r="AGQ132" s="118"/>
      <c r="AGR132" s="118"/>
      <c r="AGS132" s="118"/>
      <c r="AGT132" s="118"/>
      <c r="AGU132" s="118"/>
      <c r="AGV132" s="118"/>
      <c r="AGW132" s="118"/>
      <c r="AGX132" s="118"/>
      <c r="AGY132" s="118"/>
      <c r="AGZ132" s="118"/>
      <c r="AHA132" s="118"/>
      <c r="AHB132" s="118"/>
      <c r="AHC132" s="118"/>
      <c r="AHD132" s="118"/>
      <c r="AHE132" s="118"/>
      <c r="AHF132" s="118"/>
      <c r="AHG132" s="118"/>
      <c r="AHH132" s="118"/>
      <c r="AHI132" s="118"/>
      <c r="AHJ132" s="118"/>
      <c r="AHK132" s="118"/>
      <c r="AHL132" s="118"/>
      <c r="AHM132" s="118"/>
      <c r="AHN132" s="118"/>
      <c r="AHO132" s="118"/>
      <c r="AHP132" s="118"/>
      <c r="AHQ132" s="118"/>
      <c r="AHR132" s="118"/>
      <c r="AHS132" s="118"/>
      <c r="AHT132" s="118"/>
      <c r="AHU132" s="118"/>
      <c r="AHV132" s="118"/>
      <c r="AHW132" s="118"/>
      <c r="AHX132" s="118"/>
      <c r="AHY132" s="118"/>
      <c r="AHZ132" s="118"/>
      <c r="AIA132" s="118"/>
      <c r="AIB132" s="118"/>
      <c r="AIC132" s="118"/>
      <c r="AID132" s="118"/>
      <c r="AIE132" s="118"/>
      <c r="AIF132" s="118"/>
      <c r="AIG132" s="118"/>
      <c r="AIH132" s="118"/>
      <c r="AII132" s="118"/>
      <c r="AIJ132" s="118"/>
      <c r="AIK132" s="118"/>
      <c r="AIL132" s="118"/>
      <c r="AIM132" s="118"/>
      <c r="AIN132" s="118"/>
      <c r="AIO132" s="118"/>
      <c r="AIP132" s="118"/>
      <c r="AIQ132" s="118"/>
      <c r="AIR132" s="118"/>
      <c r="AIS132" s="118"/>
      <c r="AIT132" s="118"/>
      <c r="AIU132" s="118"/>
      <c r="AIV132" s="118"/>
      <c r="AIW132" s="118"/>
      <c r="AIX132" s="118"/>
      <c r="AIY132" s="118"/>
      <c r="AIZ132" s="118"/>
      <c r="AJA132" s="118"/>
      <c r="AJB132" s="118"/>
      <c r="AJC132" s="118"/>
      <c r="AJD132" s="118"/>
      <c r="AJE132" s="118"/>
      <c r="AJF132" s="118"/>
      <c r="AJG132" s="118"/>
      <c r="AJH132" s="118"/>
      <c r="AJI132" s="118"/>
      <c r="AJJ132" s="118"/>
      <c r="AJK132" s="118"/>
      <c r="AJL132" s="118"/>
      <c r="AJM132" s="118"/>
      <c r="AJN132" s="118"/>
      <c r="AJO132" s="118"/>
      <c r="AJP132" s="118"/>
      <c r="AJQ132" s="118"/>
      <c r="AJR132" s="118"/>
      <c r="AJS132" s="118"/>
      <c r="AJT132" s="118"/>
      <c r="AJU132" s="118"/>
      <c r="AJV132" s="118"/>
      <c r="AJW132" s="118"/>
      <c r="AJX132" s="118"/>
      <c r="AJY132" s="118"/>
      <c r="AJZ132" s="118"/>
      <c r="AKA132" s="118"/>
      <c r="AKB132" s="118"/>
      <c r="AKC132" s="118"/>
      <c r="AKD132" s="118"/>
      <c r="AKE132" s="118"/>
      <c r="AKF132" s="118"/>
      <c r="AKG132" s="118"/>
      <c r="AKH132" s="118"/>
      <c r="AKI132" s="118"/>
      <c r="AKJ132" s="118"/>
      <c r="AKK132" s="118"/>
      <c r="AKL132" s="118"/>
      <c r="AKM132" s="118"/>
      <c r="AKN132" s="118"/>
      <c r="AKO132" s="118"/>
      <c r="AKP132" s="118"/>
      <c r="AKQ132" s="118"/>
      <c r="AKR132" s="118"/>
      <c r="AKS132" s="118"/>
      <c r="AKT132" s="118"/>
      <c r="AKU132" s="118"/>
      <c r="AKV132" s="118"/>
      <c r="AKW132" s="118"/>
      <c r="AKX132" s="118"/>
      <c r="AKY132" s="118"/>
      <c r="AKZ132" s="118"/>
      <c r="ALA132" s="118"/>
      <c r="ALB132" s="118"/>
      <c r="ALC132" s="118"/>
      <c r="ALD132" s="118"/>
      <c r="ALE132" s="118"/>
      <c r="ALF132" s="118"/>
      <c r="ALG132" s="118"/>
      <c r="ALH132" s="118"/>
      <c r="ALI132" s="118"/>
      <c r="ALJ132" s="118"/>
      <c r="ALK132" s="118"/>
      <c r="ALL132" s="118"/>
      <c r="ALM132" s="118"/>
      <c r="ALN132" s="118"/>
      <c r="ALO132" s="118"/>
      <c r="ALP132" s="118"/>
      <c r="ALQ132" s="118"/>
      <c r="ALR132" s="118"/>
      <c r="ALS132" s="118"/>
      <c r="ALT132" s="118"/>
      <c r="ALU132" s="118"/>
      <c r="ALV132" s="118"/>
      <c r="ALW132" s="118"/>
      <c r="ALX132" s="118"/>
      <c r="ALY132" s="118"/>
      <c r="ALZ132" s="118"/>
      <c r="AMA132" s="118"/>
      <c r="AMB132" s="118"/>
      <c r="AMC132" s="118"/>
      <c r="AMD132" s="118"/>
      <c r="AME132" s="118"/>
      <c r="AMF132" s="118"/>
      <c r="AMG132" s="118"/>
      <c r="AMH132" s="118"/>
      <c r="AMI132" s="118"/>
      <c r="AMJ132" s="118"/>
      <c r="AMK132" s="118"/>
      <c r="AML132" s="118"/>
      <c r="AMM132" s="118"/>
      <c r="AMN132" s="118"/>
      <c r="AMO132" s="118"/>
      <c r="AMP132" s="118"/>
      <c r="AMQ132" s="118"/>
      <c r="AMR132" s="118"/>
      <c r="AMS132" s="118"/>
      <c r="AMT132" s="118"/>
      <c r="AMU132" s="118"/>
      <c r="AMV132" s="118"/>
      <c r="AMW132" s="118"/>
      <c r="AMX132" s="118"/>
      <c r="AMY132" s="118"/>
      <c r="AMZ132" s="118"/>
      <c r="ANA132" s="118"/>
      <c r="ANB132" s="118"/>
      <c r="ANC132" s="118"/>
      <c r="AND132" s="118"/>
      <c r="ANE132" s="118"/>
      <c r="ANF132" s="118"/>
      <c r="ANG132" s="118"/>
      <c r="ANH132" s="118"/>
      <c r="ANI132" s="118"/>
      <c r="ANJ132" s="118"/>
      <c r="ANK132" s="118"/>
      <c r="ANL132" s="118"/>
      <c r="ANM132" s="118"/>
      <c r="ANN132" s="118"/>
      <c r="ANO132" s="118"/>
      <c r="ANP132" s="118"/>
      <c r="ANQ132" s="118"/>
      <c r="ANR132" s="118"/>
      <c r="ANS132" s="118"/>
      <c r="ANT132" s="118"/>
      <c r="ANU132" s="118"/>
      <c r="ANV132" s="118"/>
      <c r="ANW132" s="118"/>
      <c r="ANX132" s="118"/>
      <c r="ANY132" s="118"/>
      <c r="ANZ132" s="118"/>
      <c r="AOA132" s="118"/>
      <c r="AOB132" s="118"/>
      <c r="AOC132" s="118"/>
      <c r="AOD132" s="118"/>
      <c r="AOE132" s="118"/>
      <c r="AOF132" s="118"/>
      <c r="AOG132" s="118"/>
      <c r="AOH132" s="118"/>
      <c r="AOI132" s="118"/>
      <c r="AOJ132" s="118"/>
      <c r="AOK132" s="118"/>
      <c r="AOL132" s="118"/>
      <c r="AOM132" s="118"/>
      <c r="AON132" s="118"/>
      <c r="AOO132" s="118"/>
      <c r="AOP132" s="118"/>
      <c r="AOQ132" s="118"/>
      <c r="AOR132" s="118"/>
      <c r="AOS132" s="118"/>
      <c r="AOT132" s="118"/>
      <c r="AOU132" s="118"/>
      <c r="AOV132" s="118"/>
      <c r="AOW132" s="118"/>
      <c r="AOX132" s="118"/>
      <c r="AOY132" s="118"/>
      <c r="AOZ132" s="118"/>
      <c r="APA132" s="118"/>
      <c r="APB132" s="118"/>
      <c r="APC132" s="118"/>
      <c r="APD132" s="118"/>
      <c r="APE132" s="118"/>
      <c r="APF132" s="118"/>
      <c r="APG132" s="118"/>
      <c r="APH132" s="118"/>
      <c r="API132" s="118"/>
      <c r="APJ132" s="118"/>
      <c r="APK132" s="118"/>
      <c r="APL132" s="118"/>
      <c r="APM132" s="118"/>
      <c r="APN132" s="118"/>
      <c r="APO132" s="118"/>
      <c r="APP132" s="118"/>
      <c r="APQ132" s="118"/>
      <c r="APR132" s="118"/>
      <c r="APS132" s="118"/>
      <c r="APT132" s="118"/>
      <c r="APU132" s="118"/>
      <c r="APV132" s="118"/>
      <c r="APW132" s="118"/>
      <c r="APX132" s="118"/>
      <c r="APY132" s="118"/>
      <c r="APZ132" s="118"/>
      <c r="AQA132" s="118"/>
      <c r="AQB132" s="118"/>
      <c r="AQC132" s="118"/>
      <c r="AQD132" s="118"/>
      <c r="AQE132" s="118"/>
      <c r="AQF132" s="118"/>
      <c r="AQG132" s="118"/>
      <c r="AQH132" s="118"/>
      <c r="AQI132" s="118"/>
      <c r="AQJ132" s="118"/>
      <c r="AQK132" s="118"/>
      <c r="AQL132" s="118"/>
      <c r="AQM132" s="118"/>
      <c r="AQN132" s="118"/>
      <c r="AQO132" s="118"/>
      <c r="AQP132" s="118"/>
      <c r="AQQ132" s="118"/>
      <c r="AQR132" s="118"/>
      <c r="AQS132" s="118"/>
      <c r="AQT132" s="118"/>
      <c r="AQU132" s="118"/>
      <c r="AQV132" s="118"/>
      <c r="AQW132" s="118"/>
      <c r="AQX132" s="118"/>
      <c r="AQY132" s="118"/>
      <c r="AQZ132" s="118"/>
      <c r="ARA132" s="118"/>
      <c r="ARB132" s="118"/>
      <c r="ARC132" s="118"/>
      <c r="ARD132" s="118"/>
      <c r="ARE132" s="118"/>
      <c r="ARF132" s="118"/>
      <c r="ARG132" s="118"/>
      <c r="ARH132" s="118"/>
      <c r="ARI132" s="118"/>
      <c r="ARJ132" s="118"/>
      <c r="ARK132" s="118"/>
      <c r="ARL132" s="118"/>
      <c r="ARM132" s="118"/>
      <c r="ARN132" s="118"/>
      <c r="ARO132" s="118"/>
      <c r="ARP132" s="118"/>
      <c r="ARQ132" s="118"/>
      <c r="ARR132" s="118"/>
      <c r="ARS132" s="118"/>
      <c r="ART132" s="118"/>
      <c r="ARU132" s="118"/>
      <c r="ARV132" s="118"/>
      <c r="ARW132" s="118"/>
      <c r="ARX132" s="118"/>
      <c r="ARY132" s="118"/>
      <c r="ARZ132" s="118"/>
      <c r="ASA132" s="118"/>
      <c r="ASB132" s="118"/>
      <c r="ASC132" s="118"/>
      <c r="ASD132" s="118"/>
      <c r="ASE132" s="118"/>
      <c r="ASF132" s="118"/>
      <c r="ASG132" s="118"/>
      <c r="ASH132" s="118"/>
      <c r="ASI132" s="118"/>
      <c r="ASJ132" s="118"/>
      <c r="ASK132" s="118"/>
      <c r="ASL132" s="118"/>
      <c r="ASM132" s="118"/>
      <c r="ASN132" s="118"/>
      <c r="ASO132" s="118"/>
      <c r="ASP132" s="118"/>
      <c r="ASQ132" s="118"/>
      <c r="ASR132" s="118"/>
      <c r="ASS132" s="118"/>
      <c r="AST132" s="118"/>
      <c r="ASU132" s="118"/>
      <c r="ASV132" s="118"/>
      <c r="ASW132" s="118"/>
      <c r="ASX132" s="118"/>
      <c r="ASY132" s="118"/>
      <c r="ASZ132" s="118"/>
      <c r="ATA132" s="118"/>
      <c r="ATB132" s="118"/>
      <c r="ATC132" s="118"/>
      <c r="ATD132" s="118"/>
      <c r="ATE132" s="118"/>
      <c r="ATF132" s="118"/>
      <c r="ATG132" s="118"/>
      <c r="ATH132" s="118"/>
      <c r="ATI132" s="118"/>
      <c r="ATJ132" s="118"/>
      <c r="ATK132" s="118"/>
      <c r="ATL132" s="118"/>
      <c r="ATM132" s="118"/>
      <c r="ATN132" s="118"/>
      <c r="ATO132" s="118"/>
      <c r="ATP132" s="118"/>
      <c r="ATQ132" s="118"/>
      <c r="ATR132" s="118"/>
      <c r="ATS132" s="118"/>
      <c r="ATT132" s="118"/>
      <c r="ATU132" s="118"/>
      <c r="ATV132" s="118"/>
      <c r="ATW132" s="118"/>
      <c r="ATX132" s="118"/>
      <c r="ATY132" s="118"/>
      <c r="ATZ132" s="118"/>
      <c r="AUA132" s="118"/>
      <c r="AUB132" s="118"/>
      <c r="AUC132" s="118"/>
      <c r="AUD132" s="118"/>
      <c r="AUE132" s="118"/>
      <c r="AUF132" s="118"/>
      <c r="AUG132" s="118"/>
      <c r="AUH132" s="118"/>
      <c r="AUI132" s="118"/>
      <c r="AUJ132" s="118"/>
      <c r="AUK132" s="118"/>
      <c r="AUL132" s="118"/>
      <c r="AUM132" s="118"/>
      <c r="AUN132" s="118"/>
      <c r="AUO132" s="118"/>
      <c r="AUP132" s="118"/>
      <c r="AUQ132" s="118"/>
      <c r="AUR132" s="118"/>
      <c r="AUS132" s="118"/>
      <c r="AUT132" s="118"/>
      <c r="AUU132" s="118"/>
      <c r="AUV132" s="118"/>
      <c r="AUW132" s="118"/>
      <c r="AUX132" s="118"/>
      <c r="AUY132" s="118"/>
      <c r="AUZ132" s="118"/>
      <c r="AVA132" s="118"/>
      <c r="AVB132" s="118"/>
      <c r="AVC132" s="118"/>
      <c r="AVD132" s="118"/>
      <c r="AVE132" s="118"/>
      <c r="AVF132" s="118"/>
      <c r="AVG132" s="118"/>
      <c r="AVH132" s="118"/>
      <c r="AVI132" s="118"/>
      <c r="AVJ132" s="118"/>
      <c r="AVK132" s="118"/>
      <c r="AVL132" s="118"/>
      <c r="AVM132" s="118"/>
      <c r="AVN132" s="118"/>
      <c r="AVO132" s="118"/>
      <c r="AVP132" s="118"/>
      <c r="AVQ132" s="118"/>
      <c r="AVR132" s="118"/>
      <c r="AVS132" s="118"/>
      <c r="AVT132" s="118"/>
      <c r="AVU132" s="118"/>
      <c r="AVV132" s="118"/>
      <c r="AVW132" s="118"/>
      <c r="AVX132" s="118"/>
      <c r="AVY132" s="118"/>
      <c r="AVZ132" s="118"/>
      <c r="AWA132" s="118"/>
      <c r="AWB132" s="118"/>
      <c r="AWC132" s="118"/>
      <c r="AWD132" s="118"/>
      <c r="AWE132" s="118"/>
      <c r="AWF132" s="118"/>
      <c r="AWG132" s="118"/>
      <c r="AWH132" s="118"/>
      <c r="AWI132" s="118"/>
      <c r="AWJ132" s="118"/>
      <c r="AWK132" s="118"/>
      <c r="AWL132" s="118"/>
      <c r="AWM132" s="118"/>
      <c r="AWN132" s="118"/>
      <c r="AWO132" s="118"/>
      <c r="AWP132" s="118"/>
      <c r="AWQ132" s="118"/>
      <c r="AWR132" s="118"/>
      <c r="AWS132" s="118"/>
      <c r="AWT132" s="118"/>
      <c r="AWU132" s="118"/>
      <c r="AWV132" s="118"/>
      <c r="AWW132" s="118"/>
      <c r="AWX132" s="118"/>
      <c r="AWY132" s="118"/>
      <c r="AWZ132" s="118"/>
      <c r="AXA132" s="118"/>
      <c r="AXB132" s="118"/>
      <c r="AXC132" s="118"/>
      <c r="AXD132" s="118"/>
      <c r="AXE132" s="118"/>
      <c r="AXF132" s="118"/>
      <c r="AXG132" s="118"/>
      <c r="AXH132" s="118"/>
      <c r="AXI132" s="118"/>
      <c r="AXJ132" s="118"/>
      <c r="AXK132" s="118"/>
      <c r="AXL132" s="118"/>
      <c r="AXM132" s="118"/>
      <c r="AXN132" s="118"/>
      <c r="AXO132" s="118"/>
      <c r="AXP132" s="118"/>
      <c r="AXQ132" s="118"/>
      <c r="AXR132" s="118"/>
      <c r="AXS132" s="118"/>
      <c r="AXT132" s="118"/>
      <c r="AXU132" s="118"/>
      <c r="AXV132" s="118"/>
      <c r="AXW132" s="118"/>
      <c r="AXX132" s="118"/>
      <c r="AXY132" s="118"/>
      <c r="AXZ132" s="118"/>
      <c r="AYA132" s="118"/>
      <c r="AYB132" s="118"/>
      <c r="AYC132" s="118"/>
      <c r="AYD132" s="118"/>
      <c r="AYE132" s="118"/>
      <c r="AYF132" s="118"/>
      <c r="AYG132" s="118"/>
      <c r="AYH132" s="118"/>
      <c r="AYI132" s="118"/>
      <c r="AYJ132" s="118"/>
      <c r="AYK132" s="118"/>
      <c r="AYL132" s="118"/>
      <c r="AYM132" s="118"/>
      <c r="AYN132" s="118"/>
      <c r="AYO132" s="118"/>
      <c r="AYP132" s="118"/>
      <c r="AYQ132" s="118"/>
      <c r="AYR132" s="118"/>
      <c r="AYS132" s="118"/>
      <c r="AYT132" s="118"/>
      <c r="AYU132" s="118"/>
      <c r="AYV132" s="118"/>
      <c r="AYW132" s="118"/>
      <c r="AYX132" s="118"/>
      <c r="AYY132" s="118"/>
      <c r="AYZ132" s="118"/>
      <c r="AZA132" s="118"/>
      <c r="AZB132" s="118"/>
      <c r="AZC132" s="118"/>
      <c r="AZD132" s="118"/>
      <c r="AZE132" s="118"/>
      <c r="AZF132" s="118"/>
      <c r="AZG132" s="118"/>
      <c r="AZH132" s="118"/>
      <c r="AZI132" s="118"/>
      <c r="AZJ132" s="118"/>
      <c r="AZK132" s="118"/>
      <c r="AZL132" s="118"/>
      <c r="AZM132" s="118"/>
      <c r="AZN132" s="118"/>
      <c r="AZO132" s="118"/>
      <c r="AZP132" s="118"/>
      <c r="AZQ132" s="118"/>
      <c r="AZR132" s="118"/>
      <c r="AZS132" s="118"/>
      <c r="AZT132" s="118"/>
      <c r="AZU132" s="118"/>
      <c r="AZV132" s="118"/>
      <c r="AZW132" s="118"/>
      <c r="AZX132" s="118"/>
      <c r="AZY132" s="118"/>
      <c r="AZZ132" s="118"/>
      <c r="BAA132" s="118"/>
      <c r="BAB132" s="118"/>
      <c r="BAC132" s="118"/>
      <c r="BAD132" s="118"/>
      <c r="BAE132" s="118"/>
      <c r="BAF132" s="118"/>
      <c r="BAG132" s="118"/>
      <c r="BAH132" s="118"/>
      <c r="BAI132" s="118"/>
      <c r="BAJ132" s="118"/>
      <c r="BAK132" s="118"/>
      <c r="BAL132" s="118"/>
      <c r="BAM132" s="118"/>
      <c r="BAN132" s="118"/>
      <c r="BAO132" s="118"/>
      <c r="BAP132" s="118"/>
      <c r="BAQ132" s="118"/>
      <c r="BAR132" s="118"/>
      <c r="BAS132" s="118"/>
      <c r="BAT132" s="118"/>
      <c r="BAU132" s="118"/>
      <c r="BAV132" s="118"/>
      <c r="BAW132" s="118"/>
      <c r="BAX132" s="118"/>
      <c r="BAY132" s="118"/>
      <c r="BAZ132" s="118"/>
      <c r="BBA132" s="118"/>
      <c r="BBB132" s="118"/>
      <c r="BBC132" s="118"/>
      <c r="BBD132" s="118"/>
      <c r="BBE132" s="118"/>
      <c r="BBF132" s="118"/>
      <c r="BBG132" s="118"/>
      <c r="BBH132" s="118"/>
      <c r="BBI132" s="118"/>
      <c r="BBJ132" s="118"/>
      <c r="BBK132" s="118"/>
      <c r="BBL132" s="118"/>
      <c r="BBM132" s="118"/>
      <c r="BBN132" s="118"/>
      <c r="BBO132" s="118"/>
      <c r="BBP132" s="118"/>
      <c r="BBQ132" s="118"/>
      <c r="BBR132" s="118"/>
      <c r="BBS132" s="118"/>
      <c r="BBT132" s="118"/>
      <c r="BBU132" s="118"/>
      <c r="BBV132" s="118"/>
      <c r="BBW132" s="118"/>
      <c r="BBX132" s="118"/>
      <c r="BBY132" s="118"/>
      <c r="BBZ132" s="118"/>
      <c r="BCA132" s="118"/>
      <c r="BCB132" s="118"/>
      <c r="BCC132" s="118"/>
      <c r="BCD132" s="118"/>
      <c r="BCE132" s="118"/>
      <c r="BCF132" s="118"/>
      <c r="BCG132" s="118"/>
      <c r="BCH132" s="118"/>
      <c r="BCI132" s="118"/>
      <c r="BCJ132" s="118"/>
      <c r="BCK132" s="118"/>
      <c r="BCL132" s="118"/>
      <c r="BCM132" s="118"/>
      <c r="BCN132" s="118"/>
      <c r="BCO132" s="118"/>
      <c r="BCP132" s="118"/>
      <c r="BCQ132" s="118"/>
      <c r="BCR132" s="118"/>
      <c r="BCS132" s="118"/>
      <c r="BCT132" s="118"/>
      <c r="BCU132" s="118"/>
      <c r="BCV132" s="118"/>
      <c r="BCW132" s="118"/>
      <c r="BCX132" s="118"/>
      <c r="BCY132" s="118"/>
      <c r="BCZ132" s="118"/>
      <c r="BDA132" s="118"/>
      <c r="BDB132" s="118"/>
      <c r="BDC132" s="118"/>
      <c r="BDD132" s="118"/>
      <c r="BDE132" s="118"/>
      <c r="BDF132" s="118"/>
      <c r="BDG132" s="118"/>
      <c r="BDH132" s="118"/>
      <c r="BDI132" s="118"/>
      <c r="BDJ132" s="118"/>
      <c r="BDK132" s="118"/>
      <c r="BDL132" s="118"/>
      <c r="BDM132" s="118"/>
      <c r="BDN132" s="118"/>
      <c r="BDO132" s="118"/>
      <c r="BDP132" s="118"/>
      <c r="BDQ132" s="118"/>
      <c r="BDR132" s="118"/>
      <c r="BDS132" s="118"/>
      <c r="BDT132" s="118"/>
      <c r="BDU132" s="118"/>
      <c r="BDV132" s="118"/>
      <c r="BDW132" s="118"/>
      <c r="BDX132" s="118"/>
      <c r="BDY132" s="118"/>
      <c r="BDZ132" s="118"/>
      <c r="BEA132" s="118"/>
      <c r="BEB132" s="118"/>
      <c r="BEC132" s="118"/>
      <c r="BED132" s="118"/>
      <c r="BEE132" s="118"/>
      <c r="BEF132" s="118"/>
      <c r="BEG132" s="118"/>
      <c r="BEH132" s="118"/>
      <c r="BEI132" s="118"/>
      <c r="BEJ132" s="118"/>
      <c r="BEK132" s="118"/>
      <c r="BEL132" s="118"/>
      <c r="BEM132" s="118"/>
      <c r="BEN132" s="118"/>
      <c r="BEO132" s="118"/>
      <c r="BEP132" s="118"/>
      <c r="BEQ132" s="118"/>
      <c r="BER132" s="118"/>
      <c r="BES132" s="118"/>
      <c r="BET132" s="118"/>
      <c r="BEU132" s="118"/>
      <c r="BEV132" s="118"/>
      <c r="BEW132" s="118"/>
      <c r="BEX132" s="118"/>
      <c r="BEY132" s="118"/>
      <c r="BEZ132" s="118"/>
      <c r="BFA132" s="118"/>
      <c r="BFB132" s="118"/>
      <c r="BFC132" s="118"/>
      <c r="BFD132" s="118"/>
      <c r="BFE132" s="118"/>
      <c r="BFF132" s="118"/>
      <c r="BFG132" s="118"/>
      <c r="BFH132" s="118"/>
      <c r="BFI132" s="118"/>
      <c r="BFJ132" s="118"/>
      <c r="BFK132" s="118"/>
      <c r="BFL132" s="118"/>
      <c r="BFM132" s="118"/>
      <c r="BFN132" s="118"/>
      <c r="BFO132" s="118"/>
      <c r="BFP132" s="118"/>
      <c r="BFQ132" s="118"/>
      <c r="BFR132" s="118"/>
      <c r="BFS132" s="118"/>
      <c r="BFT132" s="118"/>
      <c r="BFU132" s="118"/>
      <c r="BFV132" s="118"/>
      <c r="BFW132" s="118"/>
      <c r="BFX132" s="118"/>
      <c r="BFY132" s="118"/>
      <c r="BFZ132" s="118"/>
      <c r="BGA132" s="118"/>
      <c r="BGB132" s="118"/>
      <c r="BGC132" s="118"/>
      <c r="BGD132" s="118"/>
      <c r="BGE132" s="118"/>
      <c r="BGF132" s="118"/>
      <c r="BGG132" s="118"/>
      <c r="BGH132" s="118"/>
      <c r="BGI132" s="118"/>
      <c r="BGJ132" s="118"/>
      <c r="BGK132" s="118"/>
      <c r="BGL132" s="118"/>
      <c r="BGM132" s="118"/>
      <c r="BGN132" s="118"/>
      <c r="BGO132" s="118"/>
      <c r="BGP132" s="118"/>
      <c r="BGQ132" s="118"/>
      <c r="BGR132" s="118"/>
      <c r="BGS132" s="118"/>
      <c r="BGT132" s="118"/>
      <c r="BGU132" s="118"/>
      <c r="BGV132" s="118"/>
      <c r="BGW132" s="118"/>
      <c r="BGX132" s="118"/>
      <c r="BGY132" s="118"/>
      <c r="BGZ132" s="118"/>
      <c r="BHA132" s="118"/>
      <c r="BHB132" s="118"/>
      <c r="BHC132" s="118"/>
      <c r="BHD132" s="118"/>
      <c r="BHE132" s="118"/>
      <c r="BHF132" s="118"/>
      <c r="BHG132" s="118"/>
      <c r="BHH132" s="118"/>
      <c r="BHI132" s="118"/>
      <c r="BHJ132" s="118"/>
      <c r="BHK132" s="118"/>
      <c r="BHL132" s="118"/>
      <c r="BHM132" s="118"/>
      <c r="BHN132" s="118"/>
      <c r="BHO132" s="118"/>
      <c r="BHP132" s="118"/>
      <c r="BHQ132" s="118"/>
      <c r="BHR132" s="118"/>
      <c r="BHS132" s="118"/>
      <c r="BHT132" s="118"/>
      <c r="BHU132" s="118"/>
      <c r="BHV132" s="118"/>
      <c r="BHW132" s="118"/>
      <c r="BHX132" s="118"/>
      <c r="BHY132" s="118"/>
      <c r="BHZ132" s="118"/>
      <c r="BIA132" s="118"/>
      <c r="BIB132" s="118"/>
      <c r="BIC132" s="118"/>
      <c r="BID132" s="118"/>
      <c r="BIE132" s="118"/>
      <c r="BIF132" s="118"/>
      <c r="BIG132" s="118"/>
      <c r="BIH132" s="118"/>
      <c r="BII132" s="118"/>
      <c r="BIJ132" s="118"/>
      <c r="BIK132" s="118"/>
      <c r="BIL132" s="118"/>
      <c r="BIM132" s="118"/>
      <c r="BIN132" s="118"/>
      <c r="BIO132" s="118"/>
      <c r="BIP132" s="118"/>
      <c r="BIQ132" s="118"/>
      <c r="BIR132" s="118"/>
      <c r="BIS132" s="118"/>
      <c r="BIT132" s="118"/>
      <c r="BIU132" s="118"/>
      <c r="BIV132" s="118"/>
      <c r="BIW132" s="118"/>
      <c r="BIX132" s="118"/>
      <c r="BIY132" s="118"/>
      <c r="BIZ132" s="118"/>
      <c r="BJA132" s="118"/>
      <c r="BJB132" s="118"/>
      <c r="BJC132" s="118"/>
      <c r="BJD132" s="118"/>
      <c r="BJE132" s="118"/>
      <c r="BJF132" s="118"/>
      <c r="BJG132" s="118"/>
      <c r="BJH132" s="118"/>
      <c r="BJI132" s="118"/>
      <c r="BJJ132" s="118"/>
      <c r="BJK132" s="118"/>
      <c r="BJL132" s="118"/>
      <c r="BJM132" s="118"/>
      <c r="BJN132" s="118"/>
      <c r="BJO132" s="118"/>
      <c r="BJP132" s="118"/>
      <c r="BJQ132" s="118"/>
      <c r="BJR132" s="118"/>
      <c r="BJS132" s="118"/>
      <c r="BJT132" s="118"/>
      <c r="BJU132" s="118"/>
      <c r="BJV132" s="118"/>
      <c r="BJW132" s="118"/>
      <c r="BJX132" s="118"/>
      <c r="BJY132" s="118"/>
      <c r="BJZ132" s="118"/>
      <c r="BKA132" s="118"/>
      <c r="BKB132" s="118"/>
      <c r="BKC132" s="118"/>
      <c r="BKD132" s="118"/>
      <c r="BKE132" s="118"/>
      <c r="BKF132" s="118"/>
      <c r="BKG132" s="118"/>
      <c r="BKH132" s="118"/>
      <c r="BKI132" s="118"/>
      <c r="BKJ132" s="118"/>
      <c r="BKK132" s="118"/>
      <c r="BKL132" s="118"/>
      <c r="BKM132" s="118"/>
      <c r="BKN132" s="118"/>
      <c r="BKO132" s="118"/>
      <c r="BKP132" s="118"/>
      <c r="BKQ132" s="118"/>
      <c r="BKR132" s="118"/>
      <c r="BKS132" s="118"/>
      <c r="BKT132" s="118"/>
      <c r="BKU132" s="118"/>
      <c r="BKV132" s="118"/>
      <c r="BKW132" s="118"/>
      <c r="BKX132" s="118"/>
      <c r="BKY132" s="118"/>
      <c r="BKZ132" s="118"/>
      <c r="BLA132" s="118"/>
      <c r="BLB132" s="118"/>
      <c r="BLC132" s="118"/>
      <c r="BLD132" s="118"/>
      <c r="BLE132" s="118"/>
      <c r="BLF132" s="118"/>
      <c r="BLG132" s="118"/>
      <c r="BLH132" s="118"/>
      <c r="BLI132" s="118"/>
      <c r="BLJ132" s="118"/>
      <c r="BLK132" s="118"/>
      <c r="BLL132" s="118"/>
      <c r="BLM132" s="118"/>
      <c r="BLN132" s="118"/>
      <c r="BLO132" s="118"/>
      <c r="BLP132" s="118"/>
      <c r="BLQ132" s="118"/>
      <c r="BLR132" s="118"/>
      <c r="BLS132" s="118"/>
      <c r="BLT132" s="118"/>
      <c r="BLU132" s="118"/>
      <c r="BLV132" s="118"/>
      <c r="BLW132" s="118"/>
      <c r="BLX132" s="118"/>
      <c r="BLY132" s="118"/>
      <c r="BLZ132" s="118"/>
      <c r="BMA132" s="118"/>
      <c r="BMB132" s="118"/>
      <c r="BMC132" s="118"/>
      <c r="BMD132" s="118"/>
      <c r="BME132" s="118"/>
      <c r="BMF132" s="118"/>
      <c r="BMG132" s="118"/>
      <c r="BMH132" s="118"/>
      <c r="BMI132" s="118"/>
      <c r="BMJ132" s="118"/>
      <c r="BMK132" s="118"/>
      <c r="BML132" s="118"/>
      <c r="BMM132" s="118"/>
      <c r="BMN132" s="118"/>
      <c r="BMO132" s="118"/>
      <c r="BMP132" s="118"/>
      <c r="BMQ132" s="118"/>
      <c r="BMR132" s="118"/>
      <c r="BMS132" s="118"/>
      <c r="BMT132" s="118"/>
      <c r="BMU132" s="118"/>
      <c r="BMV132" s="118"/>
      <c r="BMW132" s="118"/>
      <c r="BMX132" s="118"/>
      <c r="BMY132" s="118"/>
      <c r="BMZ132" s="118"/>
      <c r="BNA132" s="118"/>
      <c r="BNB132" s="118"/>
      <c r="BNC132" s="118"/>
      <c r="BND132" s="118"/>
      <c r="BNE132" s="118"/>
      <c r="BNF132" s="118"/>
      <c r="BNG132" s="118"/>
      <c r="BNH132" s="118"/>
      <c r="BNI132" s="118"/>
      <c r="BNJ132" s="118"/>
      <c r="BNK132" s="118"/>
      <c r="BNL132" s="118"/>
      <c r="BNM132" s="118"/>
      <c r="BNN132" s="118"/>
      <c r="BNO132" s="118"/>
      <c r="BNP132" s="118"/>
      <c r="BNQ132" s="118"/>
      <c r="BNR132" s="118"/>
      <c r="BNS132" s="118"/>
      <c r="BNT132" s="118"/>
      <c r="BNU132" s="118"/>
      <c r="BNV132" s="118"/>
      <c r="BNW132" s="118"/>
      <c r="BNX132" s="118"/>
      <c r="BNY132" s="118"/>
      <c r="BNZ132" s="118"/>
      <c r="BOA132" s="118"/>
      <c r="BOB132" s="118"/>
      <c r="BOC132" s="118"/>
      <c r="BOD132" s="118"/>
      <c r="BOE132" s="118"/>
      <c r="BOF132" s="118"/>
      <c r="BOG132" s="118"/>
      <c r="BOH132" s="118"/>
      <c r="BOI132" s="118"/>
      <c r="BOJ132" s="118"/>
      <c r="BOK132" s="118"/>
      <c r="BOL132" s="118"/>
      <c r="BOM132" s="118"/>
      <c r="BON132" s="118"/>
      <c r="BOO132" s="118"/>
      <c r="BOP132" s="118"/>
      <c r="BOQ132" s="118"/>
      <c r="BOR132" s="118"/>
      <c r="BOS132" s="118"/>
      <c r="BOT132" s="118"/>
      <c r="BOU132" s="118"/>
      <c r="BOV132" s="118"/>
      <c r="BOW132" s="118"/>
      <c r="BOX132" s="118"/>
      <c r="BOY132" s="118"/>
      <c r="BOZ132" s="118"/>
      <c r="BPA132" s="118"/>
      <c r="BPB132" s="118"/>
      <c r="BPC132" s="118"/>
      <c r="BPD132" s="118"/>
      <c r="BPE132" s="118"/>
      <c r="BPF132" s="118"/>
      <c r="BPG132" s="118"/>
      <c r="BPH132" s="118"/>
      <c r="BPI132" s="118"/>
      <c r="BPJ132" s="118"/>
      <c r="BPK132" s="118"/>
      <c r="BPL132" s="118"/>
      <c r="BPM132" s="118"/>
      <c r="BPN132" s="118"/>
      <c r="BPO132" s="118"/>
      <c r="BPP132" s="118"/>
      <c r="BPQ132" s="118"/>
      <c r="BPR132" s="118"/>
      <c r="BPS132" s="118"/>
      <c r="BPT132" s="118"/>
      <c r="BPU132" s="118"/>
      <c r="BPV132" s="118"/>
      <c r="BPW132" s="118"/>
      <c r="BPX132" s="118"/>
      <c r="BPY132" s="118"/>
      <c r="BPZ132" s="118"/>
      <c r="BQA132" s="118"/>
      <c r="BQB132" s="118"/>
      <c r="BQC132" s="118"/>
      <c r="BQD132" s="118"/>
      <c r="BQE132" s="118"/>
      <c r="BQF132" s="118"/>
      <c r="BQG132" s="118"/>
      <c r="BQH132" s="118"/>
      <c r="BQI132" s="118"/>
      <c r="BQJ132" s="118"/>
      <c r="BQK132" s="118"/>
      <c r="BQL132" s="118"/>
      <c r="BQM132" s="118"/>
      <c r="BQN132" s="118"/>
      <c r="BQO132" s="118"/>
      <c r="BQP132" s="118"/>
      <c r="BQQ132" s="118"/>
      <c r="BQR132" s="118"/>
      <c r="BQS132" s="118"/>
      <c r="BQT132" s="118"/>
      <c r="BQU132" s="118"/>
      <c r="BQV132" s="118"/>
      <c r="BQW132" s="118"/>
      <c r="BQX132" s="118"/>
      <c r="BQY132" s="118"/>
      <c r="BQZ132" s="118"/>
      <c r="BRA132" s="118"/>
      <c r="BRB132" s="118"/>
      <c r="BRC132" s="118"/>
      <c r="BRD132" s="118"/>
      <c r="BRE132" s="118"/>
      <c r="BRF132" s="118"/>
      <c r="BRG132" s="118"/>
      <c r="BRH132" s="118"/>
      <c r="BRI132" s="118"/>
      <c r="BRJ132" s="118"/>
      <c r="BRK132" s="118"/>
      <c r="BRL132" s="118"/>
      <c r="BRM132" s="118"/>
      <c r="BRN132" s="118"/>
      <c r="BRO132" s="118"/>
      <c r="BRP132" s="118"/>
      <c r="BRQ132" s="118"/>
      <c r="BRR132" s="118"/>
      <c r="BRS132" s="118"/>
      <c r="BRT132" s="118"/>
      <c r="BRU132" s="118"/>
      <c r="BRV132" s="118"/>
      <c r="BRW132" s="118"/>
      <c r="BRX132" s="118"/>
      <c r="BRY132" s="118"/>
      <c r="BRZ132" s="118"/>
      <c r="BSA132" s="118"/>
      <c r="BSB132" s="118"/>
      <c r="BSC132" s="118"/>
      <c r="BSD132" s="118"/>
      <c r="BSE132" s="118"/>
      <c r="BSF132" s="118"/>
      <c r="BSG132" s="118"/>
      <c r="BSH132" s="118"/>
      <c r="BSI132" s="118"/>
      <c r="BSJ132" s="118"/>
      <c r="BSK132" s="118"/>
      <c r="BSL132" s="118"/>
      <c r="BSM132" s="118"/>
      <c r="BSN132" s="118"/>
      <c r="BSO132" s="118"/>
      <c r="BSP132" s="118"/>
      <c r="BSQ132" s="118"/>
      <c r="BSR132" s="118"/>
      <c r="BSS132" s="118"/>
      <c r="BST132" s="118"/>
      <c r="BSU132" s="118"/>
      <c r="BSV132" s="118"/>
      <c r="BSW132" s="118"/>
      <c r="BSX132" s="118"/>
      <c r="BSY132" s="118"/>
      <c r="BSZ132" s="118"/>
      <c r="BTA132" s="118"/>
      <c r="BTB132" s="118"/>
      <c r="BTC132" s="118"/>
      <c r="BTD132" s="118"/>
      <c r="BTE132" s="118"/>
      <c r="BTF132" s="118"/>
      <c r="BTG132" s="118"/>
      <c r="BTH132" s="118"/>
      <c r="BTI132" s="118"/>
      <c r="BTJ132" s="118"/>
      <c r="BTK132" s="118"/>
      <c r="BTL132" s="118"/>
      <c r="BTM132" s="118"/>
      <c r="BTN132" s="118"/>
      <c r="BTO132" s="118"/>
      <c r="BTP132" s="118"/>
      <c r="BTQ132" s="118"/>
      <c r="BTR132" s="118"/>
      <c r="BTS132" s="118"/>
      <c r="BTT132" s="118"/>
      <c r="BTU132" s="118"/>
      <c r="BTV132" s="118"/>
      <c r="BTW132" s="118"/>
      <c r="BTX132" s="118"/>
      <c r="BTY132" s="118"/>
      <c r="BTZ132" s="118"/>
      <c r="BUA132" s="118"/>
      <c r="BUB132" s="118"/>
      <c r="BUC132" s="118"/>
      <c r="BUD132" s="118"/>
      <c r="BUE132" s="118"/>
      <c r="BUF132" s="118"/>
      <c r="BUG132" s="118"/>
      <c r="BUH132" s="118"/>
      <c r="BUI132" s="118"/>
      <c r="BUJ132" s="118"/>
      <c r="BUK132" s="118"/>
      <c r="BUL132" s="118"/>
      <c r="BUM132" s="118"/>
      <c r="BUN132" s="118"/>
      <c r="BUO132" s="118"/>
      <c r="BUP132" s="118"/>
      <c r="BUQ132" s="118"/>
      <c r="BUR132" s="118"/>
      <c r="BUS132" s="118"/>
      <c r="BUT132" s="118"/>
      <c r="BUU132" s="118"/>
      <c r="BUV132" s="118"/>
      <c r="BUW132" s="118"/>
      <c r="BUX132" s="118"/>
      <c r="BUY132" s="118"/>
      <c r="BUZ132" s="118"/>
      <c r="BVA132" s="118"/>
      <c r="BVB132" s="118"/>
      <c r="BVC132" s="118"/>
      <c r="BVD132" s="118"/>
      <c r="BVE132" s="118"/>
      <c r="BVF132" s="118"/>
      <c r="BVG132" s="118"/>
      <c r="BVH132" s="118"/>
      <c r="BVI132" s="118"/>
      <c r="BVJ132" s="118"/>
      <c r="BVK132" s="118"/>
      <c r="BVL132" s="118"/>
      <c r="BVM132" s="118"/>
      <c r="BVN132" s="118"/>
      <c r="BVO132" s="118"/>
      <c r="BVP132" s="118"/>
      <c r="BVQ132" s="118"/>
      <c r="BVR132" s="118"/>
      <c r="BVS132" s="118"/>
      <c r="BVT132" s="118"/>
      <c r="BVU132" s="118"/>
      <c r="BVV132" s="118"/>
      <c r="BVW132" s="118"/>
      <c r="BVX132" s="118"/>
      <c r="BVY132" s="118"/>
      <c r="BVZ132" s="118"/>
      <c r="BWA132" s="118"/>
      <c r="BWB132" s="118"/>
      <c r="BWC132" s="118"/>
      <c r="BWD132" s="118"/>
      <c r="BWE132" s="118"/>
      <c r="BWF132" s="118"/>
      <c r="BWG132" s="118"/>
      <c r="BWH132" s="118"/>
      <c r="BWI132" s="118"/>
      <c r="BWJ132" s="118"/>
      <c r="BWK132" s="118"/>
      <c r="BWL132" s="118"/>
      <c r="BWM132" s="118"/>
      <c r="BWN132" s="118"/>
      <c r="BWO132" s="118"/>
      <c r="BWP132" s="118"/>
      <c r="BWQ132" s="118"/>
      <c r="BWR132" s="118"/>
      <c r="BWS132" s="118"/>
      <c r="BWT132" s="118"/>
      <c r="BWU132" s="118"/>
      <c r="BWV132" s="118"/>
      <c r="BWW132" s="118"/>
      <c r="BWX132" s="118"/>
      <c r="BWY132" s="118"/>
      <c r="BWZ132" s="118"/>
      <c r="BXA132" s="118"/>
      <c r="BXB132" s="118"/>
      <c r="BXC132" s="118"/>
      <c r="BXD132" s="118"/>
      <c r="BXE132" s="118"/>
      <c r="BXF132" s="118"/>
      <c r="BXG132" s="118"/>
      <c r="BXH132" s="118"/>
      <c r="BXI132" s="118"/>
      <c r="BXJ132" s="118"/>
      <c r="BXK132" s="118"/>
      <c r="BXL132" s="118"/>
      <c r="BXM132" s="118"/>
      <c r="BXN132" s="118"/>
      <c r="BXO132" s="118"/>
      <c r="BXP132" s="118"/>
      <c r="BXQ132" s="118"/>
      <c r="BXR132" s="118"/>
      <c r="BXS132" s="118"/>
      <c r="BXT132" s="118"/>
      <c r="BXU132" s="118"/>
      <c r="BXV132" s="118"/>
      <c r="BXW132" s="118"/>
      <c r="BXX132" s="118"/>
      <c r="BXY132" s="118"/>
      <c r="BXZ132" s="118"/>
      <c r="BYA132" s="118"/>
      <c r="BYB132" s="118"/>
      <c r="BYC132" s="118"/>
      <c r="BYD132" s="118"/>
      <c r="BYE132" s="118"/>
      <c r="BYF132" s="118"/>
      <c r="BYG132" s="118"/>
      <c r="BYH132" s="118"/>
      <c r="BYI132" s="118"/>
      <c r="BYJ132" s="118"/>
      <c r="BYK132" s="118"/>
      <c r="BYL132" s="118"/>
      <c r="BYM132" s="118"/>
      <c r="BYN132" s="118"/>
      <c r="BYO132" s="118"/>
      <c r="BYP132" s="118"/>
      <c r="BYQ132" s="118"/>
      <c r="BYR132" s="118"/>
      <c r="BYS132" s="118"/>
      <c r="BYT132" s="118"/>
      <c r="BYU132" s="118"/>
      <c r="BYV132" s="118"/>
      <c r="BYW132" s="118"/>
      <c r="BYX132" s="118"/>
      <c r="BYY132" s="118"/>
      <c r="BYZ132" s="118"/>
      <c r="BZA132" s="118"/>
      <c r="BZB132" s="118"/>
      <c r="BZC132" s="118"/>
      <c r="BZD132" s="118"/>
      <c r="BZE132" s="118"/>
      <c r="BZF132" s="118"/>
      <c r="BZG132" s="118"/>
      <c r="BZH132" s="118"/>
      <c r="BZI132" s="118"/>
      <c r="BZJ132" s="118"/>
      <c r="BZK132" s="118"/>
      <c r="BZL132" s="118"/>
      <c r="BZM132" s="118"/>
      <c r="BZN132" s="118"/>
      <c r="BZO132" s="118"/>
      <c r="BZP132" s="118"/>
      <c r="BZQ132" s="118"/>
      <c r="BZR132" s="118"/>
      <c r="BZS132" s="118"/>
      <c r="BZT132" s="118"/>
      <c r="BZU132" s="118"/>
      <c r="BZV132" s="118"/>
      <c r="BZW132" s="118"/>
      <c r="BZX132" s="118"/>
      <c r="BZY132" s="118"/>
      <c r="BZZ132" s="118"/>
      <c r="CAA132" s="118"/>
      <c r="CAB132" s="118"/>
      <c r="CAC132" s="118"/>
      <c r="CAD132" s="118"/>
      <c r="CAE132" s="118"/>
      <c r="CAF132" s="118"/>
      <c r="CAG132" s="118"/>
      <c r="CAH132" s="118"/>
      <c r="CAI132" s="118"/>
      <c r="CAJ132" s="118"/>
      <c r="CAK132" s="118"/>
      <c r="CAL132" s="118"/>
      <c r="CAM132" s="118"/>
      <c r="CAN132" s="118"/>
      <c r="CAO132" s="118"/>
      <c r="CAP132" s="118"/>
      <c r="CAQ132" s="118"/>
      <c r="CAR132" s="118"/>
      <c r="CAS132" s="118"/>
      <c r="CAT132" s="118"/>
      <c r="CAU132" s="118"/>
      <c r="CAV132" s="118"/>
      <c r="CAW132" s="118"/>
      <c r="CAX132" s="118"/>
      <c r="CAY132" s="118"/>
      <c r="CAZ132" s="118"/>
      <c r="CBA132" s="118"/>
      <c r="CBB132" s="118"/>
      <c r="CBC132" s="118"/>
      <c r="CBD132" s="118"/>
      <c r="CBE132" s="118"/>
      <c r="CBF132" s="118"/>
      <c r="CBG132" s="118"/>
      <c r="CBH132" s="118"/>
      <c r="CBI132" s="118"/>
      <c r="CBJ132" s="118"/>
      <c r="CBK132" s="118"/>
      <c r="CBL132" s="118"/>
      <c r="CBM132" s="118"/>
      <c r="CBN132" s="118"/>
      <c r="CBO132" s="118"/>
      <c r="CBP132" s="118"/>
      <c r="CBQ132" s="118"/>
      <c r="CBR132" s="118"/>
      <c r="CBS132" s="118"/>
      <c r="CBT132" s="118"/>
      <c r="CBU132" s="118"/>
      <c r="CBV132" s="118"/>
      <c r="CBW132" s="118"/>
      <c r="CBX132" s="118"/>
      <c r="CBY132" s="118"/>
      <c r="CBZ132" s="118"/>
      <c r="CCA132" s="118"/>
      <c r="CCB132" s="118"/>
      <c r="CCC132" s="118"/>
      <c r="CCD132" s="118"/>
      <c r="CCE132" s="118"/>
      <c r="CCF132" s="118"/>
      <c r="CCG132" s="118"/>
      <c r="CCH132" s="118"/>
      <c r="CCI132" s="118"/>
      <c r="CCJ132" s="118"/>
      <c r="CCK132" s="118"/>
      <c r="CCL132" s="118"/>
      <c r="CCM132" s="118"/>
      <c r="CCN132" s="118"/>
      <c r="CCO132" s="118"/>
      <c r="CCP132" s="118"/>
      <c r="CCQ132" s="118"/>
      <c r="CCR132" s="118"/>
      <c r="CCS132" s="118"/>
      <c r="CCT132" s="118"/>
      <c r="CCU132" s="118"/>
      <c r="CCV132" s="118"/>
      <c r="CCW132" s="118"/>
      <c r="CCX132" s="118"/>
      <c r="CCY132" s="118"/>
      <c r="CCZ132" s="118"/>
      <c r="CDA132" s="118"/>
      <c r="CDB132" s="118"/>
      <c r="CDC132" s="118"/>
      <c r="CDD132" s="118"/>
      <c r="CDE132" s="118"/>
      <c r="CDF132" s="118"/>
      <c r="CDG132" s="118"/>
      <c r="CDH132" s="118"/>
      <c r="CDI132" s="118"/>
      <c r="CDJ132" s="118"/>
      <c r="CDK132" s="118"/>
      <c r="CDL132" s="118"/>
      <c r="CDM132" s="118"/>
      <c r="CDN132" s="118"/>
      <c r="CDO132" s="118"/>
      <c r="CDP132" s="118"/>
      <c r="CDQ132" s="118"/>
      <c r="CDR132" s="118"/>
      <c r="CDS132" s="118"/>
      <c r="CDT132" s="118"/>
      <c r="CDU132" s="118"/>
      <c r="CDV132" s="118"/>
      <c r="CDW132" s="118"/>
      <c r="CDX132" s="118"/>
      <c r="CDY132" s="118"/>
      <c r="CDZ132" s="118"/>
      <c r="CEA132" s="118"/>
      <c r="CEB132" s="118"/>
      <c r="CEC132" s="118"/>
      <c r="CED132" s="118"/>
      <c r="CEE132" s="118"/>
      <c r="CEF132" s="118"/>
      <c r="CEG132" s="118"/>
      <c r="CEH132" s="118"/>
      <c r="CEI132" s="118"/>
      <c r="CEJ132" s="118"/>
      <c r="CEK132" s="118"/>
      <c r="CEL132" s="118"/>
      <c r="CEM132" s="118"/>
      <c r="CEN132" s="118"/>
      <c r="CEO132" s="118"/>
      <c r="CEP132" s="118"/>
      <c r="CEQ132" s="118"/>
      <c r="CER132" s="118"/>
      <c r="CES132" s="118"/>
      <c r="CET132" s="118"/>
      <c r="CEU132" s="118"/>
      <c r="CEV132" s="118"/>
      <c r="CEW132" s="118"/>
      <c r="CEX132" s="118"/>
      <c r="CEY132" s="118"/>
      <c r="CEZ132" s="118"/>
      <c r="CFA132" s="118"/>
      <c r="CFB132" s="118"/>
      <c r="CFC132" s="118"/>
      <c r="CFD132" s="118"/>
      <c r="CFE132" s="118"/>
      <c r="CFF132" s="118"/>
      <c r="CFG132" s="118"/>
      <c r="CFH132" s="118"/>
      <c r="CFI132" s="118"/>
      <c r="CFJ132" s="118"/>
      <c r="CFK132" s="118"/>
      <c r="CFL132" s="118"/>
      <c r="CFM132" s="118"/>
      <c r="CFN132" s="118"/>
      <c r="CFO132" s="118"/>
      <c r="CFP132" s="118"/>
      <c r="CFQ132" s="118"/>
      <c r="CFR132" s="118"/>
      <c r="CFS132" s="118"/>
      <c r="CFT132" s="118"/>
      <c r="CFU132" s="118"/>
      <c r="CFV132" s="118"/>
      <c r="CFW132" s="118"/>
      <c r="CFX132" s="118"/>
      <c r="CFY132" s="118"/>
      <c r="CFZ132" s="118"/>
      <c r="CGA132" s="118"/>
      <c r="CGB132" s="118"/>
      <c r="CGC132" s="118"/>
      <c r="CGD132" s="118"/>
      <c r="CGE132" s="118"/>
      <c r="CGF132" s="118"/>
      <c r="CGG132" s="118"/>
      <c r="CGH132" s="118"/>
      <c r="CGI132" s="118"/>
      <c r="CGJ132" s="118"/>
      <c r="CGK132" s="118"/>
      <c r="CGL132" s="118"/>
      <c r="CGM132" s="118"/>
      <c r="CGN132" s="118"/>
      <c r="CGO132" s="118"/>
      <c r="CGP132" s="118"/>
      <c r="CGQ132" s="118"/>
      <c r="CGR132" s="118"/>
      <c r="CGS132" s="118"/>
      <c r="CGT132" s="118"/>
      <c r="CGU132" s="118"/>
      <c r="CGV132" s="118"/>
      <c r="CGW132" s="118"/>
      <c r="CGX132" s="118"/>
      <c r="CGY132" s="118"/>
      <c r="CGZ132" s="118"/>
      <c r="CHA132" s="118"/>
      <c r="CHB132" s="118"/>
      <c r="CHC132" s="118"/>
      <c r="CHD132" s="118"/>
      <c r="CHE132" s="118"/>
      <c r="CHF132" s="118"/>
      <c r="CHG132" s="118"/>
      <c r="CHH132" s="118"/>
      <c r="CHI132" s="118"/>
      <c r="CHJ132" s="118"/>
      <c r="CHK132" s="118"/>
      <c r="CHL132" s="118"/>
      <c r="CHM132" s="118"/>
      <c r="CHN132" s="118"/>
      <c r="CHO132" s="118"/>
      <c r="CHP132" s="118"/>
      <c r="CHQ132" s="118"/>
      <c r="CHR132" s="118"/>
      <c r="CHS132" s="118"/>
      <c r="CHT132" s="118"/>
      <c r="CHU132" s="118"/>
      <c r="CHV132" s="118"/>
      <c r="CHW132" s="118"/>
      <c r="CHX132" s="118"/>
      <c r="CHY132" s="118"/>
      <c r="CHZ132" s="118"/>
      <c r="CIA132" s="118"/>
      <c r="CIB132" s="118"/>
      <c r="CIC132" s="118"/>
      <c r="CID132" s="118"/>
      <c r="CIE132" s="118"/>
      <c r="CIF132" s="118"/>
      <c r="CIG132" s="118"/>
      <c r="CIH132" s="118"/>
      <c r="CII132" s="118"/>
      <c r="CIJ132" s="118"/>
      <c r="CIK132" s="118"/>
      <c r="CIL132" s="118"/>
      <c r="CIM132" s="118"/>
      <c r="CIN132" s="118"/>
      <c r="CIO132" s="118"/>
      <c r="CIP132" s="118"/>
      <c r="CIQ132" s="118"/>
      <c r="CIR132" s="118"/>
      <c r="CIS132" s="118"/>
      <c r="CIT132" s="118"/>
      <c r="CIU132" s="118"/>
      <c r="CIV132" s="118"/>
      <c r="CIW132" s="118"/>
      <c r="CIX132" s="118"/>
      <c r="CIY132" s="118"/>
      <c r="CIZ132" s="118"/>
      <c r="CJA132" s="118"/>
      <c r="CJB132" s="118"/>
      <c r="CJC132" s="118"/>
      <c r="CJD132" s="118"/>
      <c r="CJE132" s="118"/>
      <c r="CJF132" s="118"/>
      <c r="CJG132" s="118"/>
      <c r="CJH132" s="118"/>
      <c r="CJI132" s="118"/>
      <c r="CJJ132" s="118"/>
      <c r="CJK132" s="118"/>
      <c r="CJL132" s="118"/>
      <c r="CJM132" s="118"/>
      <c r="CJN132" s="118"/>
      <c r="CJO132" s="118"/>
      <c r="CJP132" s="118"/>
      <c r="CJQ132" s="118"/>
      <c r="CJR132" s="118"/>
      <c r="CJS132" s="118"/>
      <c r="CJT132" s="118"/>
      <c r="CJU132" s="118"/>
      <c r="CJV132" s="118"/>
      <c r="CJW132" s="118"/>
      <c r="CJX132" s="118"/>
      <c r="CJY132" s="118"/>
      <c r="CJZ132" s="118"/>
      <c r="CKA132" s="118"/>
      <c r="CKB132" s="118"/>
      <c r="CKC132" s="118"/>
      <c r="CKD132" s="118"/>
      <c r="CKE132" s="118"/>
      <c r="CKF132" s="118"/>
      <c r="CKG132" s="118"/>
      <c r="CKH132" s="118"/>
      <c r="CKI132" s="118"/>
      <c r="CKJ132" s="118"/>
      <c r="CKK132" s="118"/>
      <c r="CKL132" s="118"/>
      <c r="CKM132" s="118"/>
      <c r="CKN132" s="118"/>
      <c r="CKO132" s="118"/>
      <c r="CKP132" s="118"/>
      <c r="CKQ132" s="118"/>
      <c r="CKR132" s="118"/>
      <c r="CKS132" s="118"/>
      <c r="CKT132" s="118"/>
      <c r="CKU132" s="118"/>
      <c r="CKV132" s="118"/>
      <c r="CKW132" s="118"/>
      <c r="CKX132" s="118"/>
      <c r="CKY132" s="118"/>
      <c r="CKZ132" s="118"/>
      <c r="CLA132" s="118"/>
      <c r="CLB132" s="118"/>
      <c r="CLC132" s="118"/>
      <c r="CLD132" s="118"/>
      <c r="CLE132" s="118"/>
      <c r="CLF132" s="118"/>
      <c r="CLG132" s="118"/>
      <c r="CLH132" s="118"/>
      <c r="CLI132" s="118"/>
      <c r="CLJ132" s="118"/>
      <c r="CLK132" s="118"/>
      <c r="CLL132" s="118"/>
      <c r="CLM132" s="118"/>
      <c r="CLN132" s="118"/>
      <c r="CLO132" s="118"/>
      <c r="CLP132" s="118"/>
      <c r="CLQ132" s="118"/>
      <c r="CLR132" s="118"/>
      <c r="CLS132" s="118"/>
      <c r="CLT132" s="118"/>
      <c r="CLU132" s="118"/>
      <c r="CLV132" s="118"/>
      <c r="CLW132" s="118"/>
      <c r="CLX132" s="118"/>
      <c r="CLY132" s="118"/>
      <c r="CLZ132" s="118"/>
      <c r="CMA132" s="118"/>
      <c r="CMB132" s="118"/>
      <c r="CMC132" s="118"/>
      <c r="CMD132" s="118"/>
      <c r="CME132" s="118"/>
      <c r="CMF132" s="118"/>
      <c r="CMG132" s="118"/>
      <c r="CMH132" s="118"/>
      <c r="CMI132" s="118"/>
      <c r="CMJ132" s="118"/>
      <c r="CMK132" s="118"/>
      <c r="CML132" s="118"/>
      <c r="CMM132" s="118"/>
      <c r="CMN132" s="118"/>
      <c r="CMO132" s="118"/>
      <c r="CMP132" s="118"/>
      <c r="CMQ132" s="118"/>
      <c r="CMR132" s="118"/>
      <c r="CMS132" s="118"/>
      <c r="CMT132" s="118"/>
      <c r="CMU132" s="118"/>
      <c r="CMV132" s="118"/>
      <c r="CMW132" s="118"/>
      <c r="CMX132" s="118"/>
      <c r="CMY132" s="118"/>
      <c r="CMZ132" s="118"/>
      <c r="CNA132" s="118"/>
      <c r="CNB132" s="118"/>
      <c r="CNC132" s="118"/>
      <c r="CND132" s="118"/>
      <c r="CNE132" s="118"/>
      <c r="CNF132" s="118"/>
      <c r="CNG132" s="118"/>
      <c r="CNH132" s="118"/>
      <c r="CNI132" s="118"/>
      <c r="CNJ132" s="118"/>
      <c r="CNK132" s="118"/>
      <c r="CNL132" s="118"/>
      <c r="CNM132" s="118"/>
      <c r="CNN132" s="118"/>
      <c r="CNO132" s="118"/>
      <c r="CNP132" s="118"/>
      <c r="CNQ132" s="118"/>
      <c r="CNR132" s="118"/>
      <c r="CNS132" s="118"/>
      <c r="CNT132" s="118"/>
      <c r="CNU132" s="118"/>
      <c r="CNV132" s="118"/>
      <c r="CNW132" s="118"/>
      <c r="CNX132" s="118"/>
      <c r="CNY132" s="118"/>
      <c r="CNZ132" s="118"/>
      <c r="COA132" s="118"/>
      <c r="COB132" s="118"/>
      <c r="COC132" s="118"/>
      <c r="COD132" s="118"/>
      <c r="COE132" s="118"/>
      <c r="COF132" s="118"/>
      <c r="COG132" s="118"/>
      <c r="COH132" s="118"/>
      <c r="COI132" s="118"/>
      <c r="COJ132" s="118"/>
      <c r="COK132" s="118"/>
      <c r="COL132" s="118"/>
      <c r="COM132" s="118"/>
      <c r="CON132" s="118"/>
      <c r="COO132" s="118"/>
      <c r="COP132" s="118"/>
      <c r="COQ132" s="118"/>
      <c r="COR132" s="118"/>
      <c r="COS132" s="118"/>
      <c r="COT132" s="118"/>
      <c r="COU132" s="118"/>
      <c r="COV132" s="118"/>
      <c r="COW132" s="118"/>
      <c r="COX132" s="118"/>
      <c r="COY132" s="118"/>
      <c r="COZ132" s="118"/>
      <c r="CPA132" s="118"/>
      <c r="CPB132" s="118"/>
      <c r="CPC132" s="118"/>
      <c r="CPD132" s="118"/>
      <c r="CPE132" s="118"/>
      <c r="CPF132" s="118"/>
      <c r="CPG132" s="118"/>
      <c r="CPH132" s="118"/>
      <c r="CPI132" s="118"/>
      <c r="CPJ132" s="118"/>
      <c r="CPK132" s="118"/>
      <c r="CPL132" s="118"/>
      <c r="CPM132" s="118"/>
      <c r="CPN132" s="118"/>
      <c r="CPO132" s="118"/>
      <c r="CPP132" s="118"/>
      <c r="CPQ132" s="118"/>
      <c r="CPR132" s="118"/>
      <c r="CPS132" s="118"/>
      <c r="CPT132" s="118"/>
      <c r="CPU132" s="118"/>
      <c r="CPV132" s="118"/>
      <c r="CPW132" s="118"/>
      <c r="CPX132" s="118"/>
      <c r="CPY132" s="118"/>
      <c r="CPZ132" s="118"/>
      <c r="CQA132" s="118"/>
      <c r="CQB132" s="118"/>
      <c r="CQC132" s="118"/>
      <c r="CQD132" s="118"/>
      <c r="CQE132" s="118"/>
      <c r="CQF132" s="118"/>
      <c r="CQG132" s="118"/>
      <c r="CQH132" s="118"/>
      <c r="CQI132" s="118"/>
      <c r="CQJ132" s="118"/>
      <c r="CQK132" s="118"/>
      <c r="CQL132" s="118"/>
      <c r="CQM132" s="118"/>
      <c r="CQN132" s="118"/>
      <c r="CQO132" s="118"/>
      <c r="CQP132" s="118"/>
      <c r="CQQ132" s="118"/>
      <c r="CQR132" s="118"/>
      <c r="CQS132" s="118"/>
      <c r="CQT132" s="118"/>
      <c r="CQU132" s="118"/>
      <c r="CQV132" s="118"/>
      <c r="CQW132" s="118"/>
      <c r="CQX132" s="118"/>
      <c r="CQY132" s="118"/>
      <c r="CQZ132" s="118"/>
      <c r="CRA132" s="118"/>
      <c r="CRB132" s="118"/>
      <c r="CRC132" s="118"/>
      <c r="CRD132" s="118"/>
      <c r="CRE132" s="118"/>
      <c r="CRF132" s="118"/>
      <c r="CRG132" s="118"/>
      <c r="CRH132" s="118"/>
      <c r="CRI132" s="118"/>
      <c r="CRJ132" s="118"/>
      <c r="CRK132" s="118"/>
      <c r="CRL132" s="118"/>
      <c r="CRM132" s="118"/>
      <c r="CRN132" s="118"/>
      <c r="CRO132" s="118"/>
      <c r="CRP132" s="118"/>
      <c r="CRQ132" s="118"/>
      <c r="CRR132" s="118"/>
      <c r="CRS132" s="118"/>
      <c r="CRT132" s="118"/>
      <c r="CRU132" s="118"/>
      <c r="CRV132" s="118"/>
      <c r="CRW132" s="118"/>
      <c r="CRX132" s="118"/>
      <c r="CRY132" s="118"/>
      <c r="CRZ132" s="118"/>
      <c r="CSA132" s="118"/>
      <c r="CSB132" s="118"/>
      <c r="CSC132" s="118"/>
      <c r="CSD132" s="118"/>
      <c r="CSE132" s="118"/>
      <c r="CSF132" s="118"/>
      <c r="CSG132" s="118"/>
      <c r="CSH132" s="118"/>
      <c r="CSI132" s="118"/>
      <c r="CSJ132" s="118"/>
      <c r="CSK132" s="118"/>
      <c r="CSL132" s="118"/>
      <c r="CSM132" s="118"/>
      <c r="CSN132" s="118"/>
      <c r="CSO132" s="118"/>
      <c r="CSP132" s="118"/>
      <c r="CSQ132" s="118"/>
      <c r="CSR132" s="118"/>
      <c r="CSS132" s="118"/>
      <c r="CST132" s="118"/>
      <c r="CSU132" s="118"/>
      <c r="CSV132" s="118"/>
      <c r="CSW132" s="118"/>
      <c r="CSX132" s="118"/>
      <c r="CSY132" s="118"/>
      <c r="CSZ132" s="118"/>
      <c r="CTA132" s="118"/>
      <c r="CTB132" s="118"/>
      <c r="CTC132" s="118"/>
      <c r="CTD132" s="118"/>
      <c r="CTE132" s="118"/>
      <c r="CTF132" s="118"/>
      <c r="CTG132" s="118"/>
      <c r="CTH132" s="118"/>
      <c r="CTI132" s="118"/>
      <c r="CTJ132" s="118"/>
      <c r="CTK132" s="118"/>
      <c r="CTL132" s="118"/>
      <c r="CTM132" s="118"/>
      <c r="CTN132" s="118"/>
      <c r="CTO132" s="118"/>
      <c r="CTP132" s="118"/>
      <c r="CTQ132" s="118"/>
      <c r="CTR132" s="118"/>
      <c r="CTS132" s="118"/>
      <c r="CTT132" s="118"/>
      <c r="CTU132" s="118"/>
      <c r="CTV132" s="118"/>
      <c r="CTW132" s="118"/>
      <c r="CTX132" s="118"/>
      <c r="CTY132" s="118"/>
      <c r="CTZ132" s="118"/>
      <c r="CUA132" s="118"/>
      <c r="CUB132" s="118"/>
      <c r="CUC132" s="118"/>
      <c r="CUD132" s="118"/>
      <c r="CUE132" s="118"/>
      <c r="CUF132" s="118"/>
      <c r="CUG132" s="118"/>
      <c r="CUH132" s="118"/>
      <c r="CUI132" s="118"/>
      <c r="CUJ132" s="118"/>
      <c r="CUK132" s="118"/>
      <c r="CUL132" s="118"/>
      <c r="CUM132" s="118"/>
      <c r="CUN132" s="118"/>
      <c r="CUO132" s="118"/>
      <c r="CUP132" s="118"/>
      <c r="CUQ132" s="118"/>
      <c r="CUR132" s="118"/>
      <c r="CUS132" s="118"/>
      <c r="CUT132" s="118"/>
      <c r="CUU132" s="118"/>
      <c r="CUV132" s="118"/>
      <c r="CUW132" s="118"/>
      <c r="CUX132" s="118"/>
      <c r="CUY132" s="118"/>
      <c r="CUZ132" s="118"/>
      <c r="CVA132" s="118"/>
      <c r="CVB132" s="118"/>
      <c r="CVC132" s="118"/>
      <c r="CVD132" s="118"/>
      <c r="CVE132" s="118"/>
      <c r="CVF132" s="118"/>
      <c r="CVG132" s="118"/>
      <c r="CVH132" s="118"/>
      <c r="CVI132" s="118"/>
      <c r="CVJ132" s="118"/>
      <c r="CVK132" s="118"/>
      <c r="CVL132" s="118"/>
      <c r="CVM132" s="118"/>
      <c r="CVN132" s="118"/>
      <c r="CVO132" s="118"/>
      <c r="CVP132" s="118"/>
      <c r="CVQ132" s="118"/>
      <c r="CVR132" s="118"/>
      <c r="CVS132" s="118"/>
      <c r="CVT132" s="118"/>
      <c r="CVU132" s="118"/>
      <c r="CVV132" s="118"/>
      <c r="CVW132" s="118"/>
      <c r="CVX132" s="118"/>
      <c r="CVY132" s="118"/>
      <c r="CVZ132" s="118"/>
      <c r="CWA132" s="118"/>
      <c r="CWB132" s="118"/>
      <c r="CWC132" s="118"/>
      <c r="CWD132" s="118"/>
      <c r="CWE132" s="118"/>
      <c r="CWF132" s="118"/>
      <c r="CWG132" s="118"/>
      <c r="CWH132" s="118"/>
      <c r="CWI132" s="118"/>
      <c r="CWJ132" s="118"/>
      <c r="CWK132" s="118"/>
      <c r="CWL132" s="118"/>
      <c r="CWM132" s="118"/>
      <c r="CWN132" s="118"/>
      <c r="CWO132" s="118"/>
      <c r="CWP132" s="118"/>
      <c r="CWQ132" s="118"/>
      <c r="CWR132" s="118"/>
      <c r="CWS132" s="118"/>
      <c r="CWT132" s="118"/>
      <c r="CWU132" s="118"/>
      <c r="CWV132" s="118"/>
      <c r="CWW132" s="118"/>
      <c r="CWX132" s="118"/>
      <c r="CWY132" s="118"/>
      <c r="CWZ132" s="118"/>
      <c r="CXA132" s="118"/>
      <c r="CXB132" s="118"/>
      <c r="CXC132" s="118"/>
      <c r="CXD132" s="118"/>
      <c r="CXE132" s="118"/>
      <c r="CXF132" s="118"/>
      <c r="CXG132" s="118"/>
      <c r="CXH132" s="118"/>
      <c r="CXI132" s="118"/>
      <c r="CXJ132" s="118"/>
      <c r="CXK132" s="118"/>
      <c r="CXL132" s="118"/>
      <c r="CXM132" s="118"/>
      <c r="CXN132" s="118"/>
      <c r="CXO132" s="118"/>
      <c r="CXP132" s="118"/>
      <c r="CXQ132" s="118"/>
      <c r="CXR132" s="118"/>
      <c r="CXS132" s="118"/>
      <c r="CXT132" s="118"/>
      <c r="CXU132" s="118"/>
      <c r="CXV132" s="118"/>
      <c r="CXW132" s="118"/>
      <c r="CXX132" s="118"/>
      <c r="CXY132" s="118"/>
      <c r="CXZ132" s="118"/>
      <c r="CYA132" s="118"/>
      <c r="CYB132" s="118"/>
      <c r="CYC132" s="118"/>
      <c r="CYD132" s="118"/>
      <c r="CYE132" s="118"/>
      <c r="CYF132" s="118"/>
      <c r="CYG132" s="118"/>
      <c r="CYH132" s="118"/>
      <c r="CYI132" s="118"/>
      <c r="CYJ132" s="118"/>
      <c r="CYK132" s="118"/>
      <c r="CYL132" s="118"/>
      <c r="CYM132" s="118"/>
      <c r="CYN132" s="118"/>
      <c r="CYO132" s="118"/>
      <c r="CYP132" s="118"/>
      <c r="CYQ132" s="118"/>
      <c r="CYR132" s="118"/>
      <c r="CYS132" s="118"/>
      <c r="CYT132" s="118"/>
      <c r="CYU132" s="118"/>
      <c r="CYV132" s="118"/>
      <c r="CYW132" s="118"/>
      <c r="CYX132" s="118"/>
      <c r="CYY132" s="118"/>
      <c r="CYZ132" s="118"/>
      <c r="CZA132" s="118"/>
      <c r="CZB132" s="118"/>
      <c r="CZC132" s="118"/>
      <c r="CZD132" s="118"/>
      <c r="CZE132" s="118"/>
      <c r="CZF132" s="118"/>
      <c r="CZG132" s="118"/>
      <c r="CZH132" s="118"/>
      <c r="CZI132" s="118"/>
      <c r="CZJ132" s="118"/>
      <c r="CZK132" s="118"/>
      <c r="CZL132" s="118"/>
      <c r="CZM132" s="118"/>
      <c r="CZN132" s="118"/>
      <c r="CZO132" s="118"/>
      <c r="CZP132" s="118"/>
      <c r="CZQ132" s="118"/>
      <c r="CZR132" s="118"/>
      <c r="CZS132" s="118"/>
      <c r="CZT132" s="118"/>
      <c r="CZU132" s="118"/>
      <c r="CZV132" s="118"/>
      <c r="CZW132" s="118"/>
      <c r="CZX132" s="118"/>
      <c r="CZY132" s="118"/>
      <c r="CZZ132" s="118"/>
      <c r="DAA132" s="118"/>
      <c r="DAB132" s="118"/>
      <c r="DAC132" s="118"/>
      <c r="DAD132" s="118"/>
      <c r="DAE132" s="118"/>
      <c r="DAF132" s="118"/>
      <c r="DAG132" s="118"/>
      <c r="DAH132" s="118"/>
      <c r="DAI132" s="118"/>
      <c r="DAJ132" s="118"/>
      <c r="DAK132" s="118"/>
      <c r="DAL132" s="118"/>
      <c r="DAM132" s="118"/>
      <c r="DAN132" s="118"/>
      <c r="DAO132" s="118"/>
      <c r="DAP132" s="118"/>
      <c r="DAQ132" s="118"/>
      <c r="DAR132" s="118"/>
      <c r="DAS132" s="118"/>
      <c r="DAT132" s="118"/>
      <c r="DAU132" s="118"/>
      <c r="DAV132" s="118"/>
      <c r="DAW132" s="118"/>
      <c r="DAX132" s="118"/>
      <c r="DAY132" s="118"/>
      <c r="DAZ132" s="118"/>
      <c r="DBA132" s="118"/>
      <c r="DBB132" s="118"/>
      <c r="DBC132" s="118"/>
      <c r="DBD132" s="118"/>
      <c r="DBE132" s="118"/>
      <c r="DBF132" s="118"/>
      <c r="DBG132" s="118"/>
      <c r="DBH132" s="118"/>
      <c r="DBI132" s="118"/>
      <c r="DBJ132" s="118"/>
      <c r="DBK132" s="118"/>
      <c r="DBL132" s="118"/>
      <c r="DBM132" s="118"/>
      <c r="DBN132" s="118"/>
      <c r="DBO132" s="118"/>
      <c r="DBP132" s="118"/>
      <c r="DBQ132" s="118"/>
      <c r="DBR132" s="118"/>
      <c r="DBS132" s="118"/>
      <c r="DBT132" s="118"/>
      <c r="DBU132" s="118"/>
      <c r="DBV132" s="118"/>
      <c r="DBW132" s="118"/>
      <c r="DBX132" s="118"/>
      <c r="DBY132" s="118"/>
      <c r="DBZ132" s="118"/>
      <c r="DCA132" s="118"/>
      <c r="DCB132" s="118"/>
      <c r="DCC132" s="118"/>
      <c r="DCD132" s="118"/>
      <c r="DCE132" s="118"/>
      <c r="DCF132" s="118"/>
      <c r="DCG132" s="118"/>
      <c r="DCH132" s="118"/>
      <c r="DCI132" s="118"/>
      <c r="DCJ132" s="118"/>
      <c r="DCK132" s="118"/>
      <c r="DCL132" s="118"/>
      <c r="DCM132" s="118"/>
      <c r="DCN132" s="118"/>
      <c r="DCO132" s="118"/>
      <c r="DCP132" s="118"/>
      <c r="DCQ132" s="118"/>
      <c r="DCR132" s="118"/>
      <c r="DCS132" s="118"/>
      <c r="DCT132" s="118"/>
      <c r="DCU132" s="118"/>
      <c r="DCV132" s="118"/>
      <c r="DCW132" s="118"/>
      <c r="DCX132" s="118"/>
      <c r="DCY132" s="118"/>
      <c r="DCZ132" s="118"/>
      <c r="DDA132" s="118"/>
      <c r="DDB132" s="118"/>
      <c r="DDC132" s="118"/>
      <c r="DDD132" s="118"/>
      <c r="DDE132" s="118"/>
      <c r="DDF132" s="118"/>
      <c r="DDG132" s="118"/>
      <c r="DDH132" s="118"/>
      <c r="DDI132" s="118"/>
      <c r="DDJ132" s="118"/>
      <c r="DDK132" s="118"/>
      <c r="DDL132" s="118"/>
      <c r="DDM132" s="118"/>
      <c r="DDN132" s="118"/>
      <c r="DDO132" s="118"/>
      <c r="DDP132" s="118"/>
      <c r="DDQ132" s="118"/>
      <c r="DDR132" s="118"/>
      <c r="DDS132" s="118"/>
      <c r="DDT132" s="118"/>
      <c r="DDU132" s="118"/>
      <c r="DDV132" s="118"/>
      <c r="DDW132" s="118"/>
      <c r="DDX132" s="118"/>
      <c r="DDY132" s="118"/>
      <c r="DDZ132" s="118"/>
      <c r="DEA132" s="118"/>
      <c r="DEB132" s="118"/>
      <c r="DEC132" s="118"/>
      <c r="DED132" s="118"/>
      <c r="DEE132" s="118"/>
      <c r="DEF132" s="118"/>
      <c r="DEG132" s="118"/>
      <c r="DEH132" s="118"/>
      <c r="DEI132" s="118"/>
      <c r="DEJ132" s="118"/>
      <c r="DEK132" s="118"/>
      <c r="DEL132" s="118"/>
      <c r="DEM132" s="118"/>
      <c r="DEN132" s="118"/>
      <c r="DEO132" s="118"/>
      <c r="DEP132" s="118"/>
      <c r="DEQ132" s="118"/>
      <c r="DER132" s="118"/>
      <c r="DES132" s="118"/>
      <c r="DET132" s="118"/>
      <c r="DEU132" s="118"/>
      <c r="DEV132" s="118"/>
      <c r="DEW132" s="118"/>
      <c r="DEX132" s="118"/>
      <c r="DEY132" s="118"/>
      <c r="DEZ132" s="118"/>
      <c r="DFA132" s="118"/>
      <c r="DFB132" s="118"/>
      <c r="DFC132" s="118"/>
      <c r="DFD132" s="118"/>
      <c r="DFE132" s="118"/>
      <c r="DFF132" s="118"/>
      <c r="DFG132" s="118"/>
      <c r="DFH132" s="118"/>
      <c r="DFI132" s="118"/>
      <c r="DFJ132" s="118"/>
      <c r="DFK132" s="118"/>
      <c r="DFL132" s="118"/>
      <c r="DFM132" s="118"/>
      <c r="DFN132" s="118"/>
      <c r="DFO132" s="118"/>
      <c r="DFP132" s="118"/>
      <c r="DFQ132" s="118"/>
      <c r="DFR132" s="118"/>
      <c r="DFS132" s="118"/>
      <c r="DFT132" s="118"/>
      <c r="DFU132" s="118"/>
      <c r="DFV132" s="118"/>
      <c r="DFW132" s="118"/>
      <c r="DFX132" s="118"/>
      <c r="DFY132" s="118"/>
      <c r="DFZ132" s="118"/>
      <c r="DGA132" s="118"/>
      <c r="DGB132" s="118"/>
      <c r="DGC132" s="118"/>
      <c r="DGD132" s="118"/>
      <c r="DGE132" s="118"/>
      <c r="DGF132" s="118"/>
      <c r="DGG132" s="118"/>
      <c r="DGH132" s="118"/>
      <c r="DGI132" s="118"/>
      <c r="DGJ132" s="118"/>
      <c r="DGK132" s="118"/>
      <c r="DGL132" s="118"/>
      <c r="DGM132" s="118"/>
      <c r="DGN132" s="118"/>
      <c r="DGO132" s="118"/>
      <c r="DGP132" s="118"/>
      <c r="DGQ132" s="118"/>
      <c r="DGR132" s="118"/>
      <c r="DGS132" s="118"/>
      <c r="DGT132" s="118"/>
      <c r="DGU132" s="118"/>
      <c r="DGV132" s="118"/>
      <c r="DGW132" s="118"/>
      <c r="DGX132" s="118"/>
      <c r="DGY132" s="118"/>
      <c r="DGZ132" s="118"/>
      <c r="DHA132" s="118"/>
      <c r="DHB132" s="118"/>
      <c r="DHC132" s="118"/>
      <c r="DHD132" s="118"/>
      <c r="DHE132" s="118"/>
      <c r="DHF132" s="118"/>
      <c r="DHG132" s="118"/>
      <c r="DHH132" s="118"/>
      <c r="DHI132" s="118"/>
      <c r="DHJ132" s="118"/>
      <c r="DHK132" s="118"/>
      <c r="DHL132" s="118"/>
      <c r="DHM132" s="118"/>
      <c r="DHN132" s="118"/>
      <c r="DHO132" s="118"/>
      <c r="DHP132" s="118"/>
      <c r="DHQ132" s="118"/>
      <c r="DHR132" s="118"/>
      <c r="DHS132" s="118"/>
      <c r="DHT132" s="118"/>
      <c r="DHU132" s="118"/>
      <c r="DHV132" s="118"/>
      <c r="DHW132" s="118"/>
      <c r="DHX132" s="118"/>
      <c r="DHY132" s="118"/>
      <c r="DHZ132" s="118"/>
      <c r="DIA132" s="118"/>
      <c r="DIB132" s="118"/>
      <c r="DIC132" s="118"/>
      <c r="DID132" s="118"/>
      <c r="DIE132" s="118"/>
      <c r="DIF132" s="118"/>
      <c r="DIG132" s="118"/>
      <c r="DIH132" s="118"/>
      <c r="DII132" s="118"/>
      <c r="DIJ132" s="118"/>
      <c r="DIK132" s="118"/>
      <c r="DIL132" s="118"/>
      <c r="DIM132" s="118"/>
      <c r="DIN132" s="118"/>
      <c r="DIO132" s="118"/>
      <c r="DIP132" s="118"/>
      <c r="DIQ132" s="118"/>
      <c r="DIR132" s="118"/>
      <c r="DIS132" s="118"/>
      <c r="DIT132" s="118"/>
      <c r="DIU132" s="118"/>
      <c r="DIV132" s="118"/>
      <c r="DIW132" s="118"/>
      <c r="DIX132" s="118"/>
      <c r="DIY132" s="118"/>
      <c r="DIZ132" s="118"/>
      <c r="DJA132" s="118"/>
      <c r="DJB132" s="118"/>
      <c r="DJC132" s="118"/>
      <c r="DJD132" s="118"/>
      <c r="DJE132" s="118"/>
      <c r="DJF132" s="118"/>
      <c r="DJG132" s="118"/>
      <c r="DJH132" s="118"/>
      <c r="DJI132" s="118"/>
      <c r="DJJ132" s="118"/>
      <c r="DJK132" s="118"/>
      <c r="DJL132" s="118"/>
      <c r="DJM132" s="118"/>
      <c r="DJN132" s="118"/>
      <c r="DJO132" s="118"/>
      <c r="DJP132" s="118"/>
      <c r="DJQ132" s="118"/>
      <c r="DJR132" s="118"/>
      <c r="DJS132" s="118"/>
      <c r="DJT132" s="118"/>
      <c r="DJU132" s="118"/>
      <c r="DJV132" s="118"/>
      <c r="DJW132" s="118"/>
      <c r="DJX132" s="118"/>
      <c r="DJY132" s="118"/>
      <c r="DJZ132" s="118"/>
      <c r="DKA132" s="118"/>
      <c r="DKB132" s="118"/>
      <c r="DKC132" s="118"/>
      <c r="DKD132" s="118"/>
      <c r="DKE132" s="118"/>
      <c r="DKF132" s="118"/>
      <c r="DKG132" s="118"/>
      <c r="DKH132" s="118"/>
      <c r="DKI132" s="118"/>
      <c r="DKJ132" s="118"/>
      <c r="DKK132" s="118"/>
      <c r="DKL132" s="118"/>
      <c r="DKM132" s="118"/>
      <c r="DKN132" s="118"/>
      <c r="DKO132" s="118"/>
      <c r="DKP132" s="118"/>
      <c r="DKQ132" s="118"/>
      <c r="DKR132" s="118"/>
      <c r="DKS132" s="118"/>
      <c r="DKT132" s="118"/>
      <c r="DKU132" s="118"/>
      <c r="DKV132" s="118"/>
      <c r="DKW132" s="118"/>
      <c r="DKX132" s="118"/>
      <c r="DKY132" s="118"/>
      <c r="DKZ132" s="118"/>
      <c r="DLA132" s="118"/>
      <c r="DLB132" s="118"/>
      <c r="DLC132" s="118"/>
      <c r="DLD132" s="118"/>
      <c r="DLE132" s="118"/>
      <c r="DLF132" s="118"/>
      <c r="DLG132" s="118"/>
      <c r="DLH132" s="118"/>
      <c r="DLI132" s="118"/>
      <c r="DLJ132" s="118"/>
      <c r="DLK132" s="118"/>
      <c r="DLL132" s="118"/>
      <c r="DLM132" s="118"/>
      <c r="DLN132" s="118"/>
      <c r="DLO132" s="118"/>
      <c r="DLP132" s="118"/>
      <c r="DLQ132" s="118"/>
      <c r="DLR132" s="118"/>
      <c r="DLS132" s="118"/>
      <c r="DLT132" s="118"/>
      <c r="DLU132" s="118"/>
      <c r="DLV132" s="118"/>
      <c r="DLW132" s="118"/>
      <c r="DLX132" s="118"/>
      <c r="DLY132" s="118"/>
      <c r="DLZ132" s="118"/>
      <c r="DMA132" s="118"/>
      <c r="DMB132" s="118"/>
      <c r="DMC132" s="118"/>
      <c r="DMD132" s="118"/>
      <c r="DME132" s="118"/>
      <c r="DMF132" s="118"/>
      <c r="DMG132" s="118"/>
      <c r="DMH132" s="118"/>
      <c r="DMI132" s="118"/>
      <c r="DMJ132" s="118"/>
      <c r="DMK132" s="118"/>
      <c r="DML132" s="118"/>
      <c r="DMM132" s="118"/>
      <c r="DMN132" s="118"/>
      <c r="DMO132" s="118"/>
      <c r="DMP132" s="118"/>
      <c r="DMQ132" s="118"/>
      <c r="DMR132" s="118"/>
      <c r="DMS132" s="118"/>
      <c r="DMT132" s="118"/>
      <c r="DMU132" s="118"/>
      <c r="DMV132" s="118"/>
      <c r="DMW132" s="118"/>
      <c r="DMX132" s="118"/>
      <c r="DMY132" s="118"/>
      <c r="DMZ132" s="118"/>
      <c r="DNA132" s="118"/>
      <c r="DNB132" s="118"/>
      <c r="DNC132" s="118"/>
      <c r="DND132" s="118"/>
      <c r="DNE132" s="118"/>
      <c r="DNF132" s="118"/>
      <c r="DNG132" s="118"/>
      <c r="DNH132" s="118"/>
      <c r="DNI132" s="118"/>
      <c r="DNJ132" s="118"/>
      <c r="DNK132" s="118"/>
      <c r="DNL132" s="118"/>
      <c r="DNM132" s="118"/>
      <c r="DNN132" s="118"/>
      <c r="DNO132" s="118"/>
      <c r="DNP132" s="118"/>
      <c r="DNQ132" s="118"/>
      <c r="DNR132" s="118"/>
      <c r="DNS132" s="118"/>
      <c r="DNT132" s="118"/>
      <c r="DNU132" s="118"/>
      <c r="DNV132" s="118"/>
      <c r="DNW132" s="118"/>
      <c r="DNX132" s="118"/>
      <c r="DNY132" s="118"/>
      <c r="DNZ132" s="118"/>
      <c r="DOA132" s="118"/>
      <c r="DOB132" s="118"/>
      <c r="DOC132" s="118"/>
      <c r="DOD132" s="118"/>
      <c r="DOE132" s="118"/>
      <c r="DOF132" s="118"/>
      <c r="DOG132" s="118"/>
      <c r="DOH132" s="118"/>
      <c r="DOI132" s="118"/>
      <c r="DOJ132" s="118"/>
      <c r="DOK132" s="118"/>
      <c r="DOL132" s="118"/>
      <c r="DOM132" s="118"/>
      <c r="DON132" s="118"/>
      <c r="DOO132" s="118"/>
      <c r="DOP132" s="118"/>
      <c r="DOQ132" s="118"/>
      <c r="DOR132" s="118"/>
      <c r="DOS132" s="118"/>
      <c r="DOT132" s="118"/>
      <c r="DOU132" s="118"/>
      <c r="DOV132" s="118"/>
      <c r="DOW132" s="118"/>
      <c r="DOX132" s="118"/>
      <c r="DOY132" s="118"/>
      <c r="DOZ132" s="118"/>
      <c r="DPA132" s="118"/>
      <c r="DPB132" s="118"/>
      <c r="DPC132" s="118"/>
      <c r="DPD132" s="118"/>
      <c r="DPE132" s="118"/>
      <c r="DPF132" s="118"/>
      <c r="DPG132" s="118"/>
      <c r="DPH132" s="118"/>
      <c r="DPI132" s="118"/>
      <c r="DPJ132" s="118"/>
      <c r="DPK132" s="118"/>
      <c r="DPL132" s="118"/>
      <c r="DPM132" s="118"/>
      <c r="DPN132" s="118"/>
      <c r="DPO132" s="118"/>
      <c r="DPP132" s="118"/>
      <c r="DPQ132" s="118"/>
      <c r="DPR132" s="118"/>
      <c r="DPS132" s="118"/>
      <c r="DPT132" s="118"/>
      <c r="DPU132" s="118"/>
      <c r="DPV132" s="118"/>
      <c r="DPW132" s="118"/>
      <c r="DPX132" s="118"/>
      <c r="DPY132" s="118"/>
      <c r="DPZ132" s="118"/>
      <c r="DQA132" s="118"/>
      <c r="DQB132" s="118"/>
      <c r="DQC132" s="118"/>
      <c r="DQD132" s="118"/>
      <c r="DQE132" s="118"/>
      <c r="DQF132" s="118"/>
      <c r="DQG132" s="118"/>
      <c r="DQH132" s="118"/>
      <c r="DQI132" s="118"/>
      <c r="DQJ132" s="118"/>
      <c r="DQK132" s="118"/>
      <c r="DQL132" s="118"/>
      <c r="DQM132" s="118"/>
      <c r="DQN132" s="118"/>
      <c r="DQO132" s="118"/>
      <c r="DQP132" s="118"/>
      <c r="DQQ132" s="118"/>
      <c r="DQR132" s="118"/>
      <c r="DQS132" s="118"/>
      <c r="DQT132" s="118"/>
      <c r="DQU132" s="118"/>
      <c r="DQV132" s="118"/>
      <c r="DQW132" s="118"/>
      <c r="DQX132" s="118"/>
      <c r="DQY132" s="118"/>
      <c r="DQZ132" s="118"/>
      <c r="DRA132" s="118"/>
      <c r="DRB132" s="118"/>
      <c r="DRC132" s="118"/>
      <c r="DRD132" s="118"/>
      <c r="DRE132" s="118"/>
      <c r="DRF132" s="118"/>
      <c r="DRG132" s="118"/>
      <c r="DRH132" s="118"/>
      <c r="DRI132" s="118"/>
      <c r="DRJ132" s="118"/>
      <c r="DRK132" s="118"/>
      <c r="DRL132" s="118"/>
      <c r="DRM132" s="118"/>
      <c r="DRN132" s="118"/>
      <c r="DRO132" s="118"/>
      <c r="DRP132" s="118"/>
      <c r="DRQ132" s="118"/>
      <c r="DRR132" s="118"/>
      <c r="DRS132" s="118"/>
      <c r="DRT132" s="118"/>
      <c r="DRU132" s="118"/>
      <c r="DRV132" s="118"/>
      <c r="DRW132" s="118"/>
      <c r="DRX132" s="118"/>
      <c r="DRY132" s="118"/>
      <c r="DRZ132" s="118"/>
      <c r="DSA132" s="118"/>
      <c r="DSB132" s="118"/>
      <c r="DSC132" s="118"/>
      <c r="DSD132" s="118"/>
      <c r="DSE132" s="118"/>
      <c r="DSF132" s="118"/>
      <c r="DSG132" s="118"/>
      <c r="DSH132" s="118"/>
      <c r="DSI132" s="118"/>
      <c r="DSJ132" s="118"/>
      <c r="DSK132" s="118"/>
      <c r="DSL132" s="118"/>
      <c r="DSM132" s="118"/>
      <c r="DSN132" s="118"/>
      <c r="DSO132" s="118"/>
      <c r="DSP132" s="118"/>
      <c r="DSQ132" s="118"/>
      <c r="DSR132" s="118"/>
      <c r="DSS132" s="118"/>
      <c r="DST132" s="118"/>
      <c r="DSU132" s="118"/>
      <c r="DSV132" s="118"/>
      <c r="DSW132" s="118"/>
      <c r="DSX132" s="118"/>
      <c r="DSY132" s="118"/>
      <c r="DSZ132" s="118"/>
      <c r="DTA132" s="118"/>
      <c r="DTB132" s="118"/>
      <c r="DTC132" s="118"/>
      <c r="DTD132" s="118"/>
      <c r="DTE132" s="118"/>
      <c r="DTF132" s="118"/>
      <c r="DTG132" s="118"/>
      <c r="DTH132" s="118"/>
      <c r="DTI132" s="118"/>
      <c r="DTJ132" s="118"/>
      <c r="DTK132" s="118"/>
      <c r="DTL132" s="118"/>
      <c r="DTM132" s="118"/>
      <c r="DTN132" s="118"/>
      <c r="DTO132" s="118"/>
      <c r="DTP132" s="118"/>
      <c r="DTQ132" s="118"/>
      <c r="DTR132" s="118"/>
      <c r="DTS132" s="118"/>
      <c r="DTT132" s="118"/>
      <c r="DTU132" s="118"/>
      <c r="DTV132" s="118"/>
      <c r="DTW132" s="118"/>
      <c r="DTX132" s="118"/>
      <c r="DTY132" s="118"/>
      <c r="DTZ132" s="118"/>
      <c r="DUA132" s="118"/>
      <c r="DUB132" s="118"/>
      <c r="DUC132" s="118"/>
      <c r="DUD132" s="118"/>
      <c r="DUE132" s="118"/>
      <c r="DUF132" s="118"/>
      <c r="DUG132" s="118"/>
      <c r="DUH132" s="118"/>
      <c r="DUI132" s="118"/>
      <c r="DUJ132" s="118"/>
      <c r="DUK132" s="118"/>
      <c r="DUL132" s="118"/>
      <c r="DUM132" s="118"/>
      <c r="DUN132" s="118"/>
      <c r="DUO132" s="118"/>
      <c r="DUP132" s="118"/>
      <c r="DUQ132" s="118"/>
      <c r="DUR132" s="118"/>
      <c r="DUS132" s="118"/>
      <c r="DUT132" s="118"/>
      <c r="DUU132" s="118"/>
      <c r="DUV132" s="118"/>
      <c r="DUW132" s="118"/>
      <c r="DUX132" s="118"/>
      <c r="DUY132" s="118"/>
      <c r="DUZ132" s="118"/>
      <c r="DVA132" s="118"/>
      <c r="DVB132" s="118"/>
      <c r="DVC132" s="118"/>
      <c r="DVD132" s="118"/>
      <c r="DVE132" s="118"/>
      <c r="DVF132" s="118"/>
      <c r="DVG132" s="118"/>
      <c r="DVH132" s="118"/>
      <c r="DVI132" s="118"/>
      <c r="DVJ132" s="118"/>
      <c r="DVK132" s="118"/>
      <c r="DVL132" s="118"/>
      <c r="DVM132" s="118"/>
      <c r="DVN132" s="118"/>
      <c r="DVO132" s="118"/>
      <c r="DVP132" s="118"/>
      <c r="DVQ132" s="118"/>
      <c r="DVR132" s="118"/>
      <c r="DVS132" s="118"/>
      <c r="DVT132" s="118"/>
      <c r="DVU132" s="118"/>
      <c r="DVV132" s="118"/>
      <c r="DVW132" s="118"/>
      <c r="DVX132" s="118"/>
      <c r="DVY132" s="118"/>
      <c r="DVZ132" s="118"/>
      <c r="DWA132" s="118"/>
      <c r="DWB132" s="118"/>
      <c r="DWC132" s="118"/>
      <c r="DWD132" s="118"/>
      <c r="DWE132" s="118"/>
      <c r="DWF132" s="118"/>
      <c r="DWG132" s="118"/>
      <c r="DWH132" s="118"/>
      <c r="DWI132" s="118"/>
      <c r="DWJ132" s="118"/>
      <c r="DWK132" s="118"/>
      <c r="DWL132" s="118"/>
      <c r="DWM132" s="118"/>
      <c r="DWN132" s="118"/>
      <c r="DWO132" s="118"/>
      <c r="DWP132" s="118"/>
      <c r="DWQ132" s="118"/>
      <c r="DWR132" s="118"/>
      <c r="DWS132" s="118"/>
      <c r="DWT132" s="118"/>
      <c r="DWU132" s="118"/>
      <c r="DWV132" s="118"/>
      <c r="DWW132" s="118"/>
      <c r="DWX132" s="118"/>
      <c r="DWY132" s="118"/>
      <c r="DWZ132" s="118"/>
      <c r="DXA132" s="118"/>
      <c r="DXB132" s="118"/>
      <c r="DXC132" s="118"/>
      <c r="DXD132" s="118"/>
      <c r="DXE132" s="118"/>
      <c r="DXF132" s="118"/>
      <c r="DXG132" s="118"/>
      <c r="DXH132" s="118"/>
      <c r="DXI132" s="118"/>
      <c r="DXJ132" s="118"/>
      <c r="DXK132" s="118"/>
      <c r="DXL132" s="118"/>
      <c r="DXM132" s="118"/>
      <c r="DXN132" s="118"/>
      <c r="DXO132" s="118"/>
      <c r="DXP132" s="118"/>
      <c r="DXQ132" s="118"/>
      <c r="DXR132" s="118"/>
      <c r="DXS132" s="118"/>
      <c r="DXT132" s="118"/>
      <c r="DXU132" s="118"/>
      <c r="DXV132" s="118"/>
      <c r="DXW132" s="118"/>
      <c r="DXX132" s="118"/>
      <c r="DXY132" s="118"/>
      <c r="DXZ132" s="118"/>
      <c r="DYA132" s="118"/>
      <c r="DYB132" s="118"/>
      <c r="DYC132" s="118"/>
      <c r="DYD132" s="118"/>
      <c r="DYE132" s="118"/>
      <c r="DYF132" s="118"/>
      <c r="DYG132" s="118"/>
      <c r="DYH132" s="118"/>
      <c r="DYI132" s="118"/>
      <c r="DYJ132" s="118"/>
      <c r="DYK132" s="118"/>
      <c r="DYL132" s="118"/>
      <c r="DYM132" s="118"/>
      <c r="DYN132" s="118"/>
      <c r="DYO132" s="118"/>
      <c r="DYP132" s="118"/>
      <c r="DYQ132" s="118"/>
      <c r="DYR132" s="118"/>
      <c r="DYS132" s="118"/>
      <c r="DYT132" s="118"/>
      <c r="DYU132" s="118"/>
      <c r="DYV132" s="118"/>
      <c r="DYW132" s="118"/>
      <c r="DYX132" s="118"/>
      <c r="DYY132" s="118"/>
      <c r="DYZ132" s="118"/>
      <c r="DZA132" s="118"/>
      <c r="DZB132" s="118"/>
      <c r="DZC132" s="118"/>
      <c r="DZD132" s="118"/>
      <c r="DZE132" s="118"/>
      <c r="DZF132" s="118"/>
      <c r="DZG132" s="118"/>
      <c r="DZH132" s="118"/>
      <c r="DZI132" s="118"/>
      <c r="DZJ132" s="118"/>
      <c r="DZK132" s="118"/>
      <c r="DZL132" s="118"/>
      <c r="DZM132" s="118"/>
      <c r="DZN132" s="118"/>
      <c r="DZO132" s="118"/>
      <c r="DZP132" s="118"/>
      <c r="DZQ132" s="118"/>
      <c r="DZR132" s="118"/>
      <c r="DZS132" s="118"/>
      <c r="DZT132" s="118"/>
      <c r="DZU132" s="118"/>
      <c r="DZV132" s="118"/>
      <c r="DZW132" s="118"/>
      <c r="DZX132" s="118"/>
      <c r="DZY132" s="118"/>
      <c r="DZZ132" s="118"/>
      <c r="EAA132" s="118"/>
      <c r="EAB132" s="118"/>
      <c r="EAC132" s="118"/>
      <c r="EAD132" s="118"/>
      <c r="EAE132" s="118"/>
      <c r="EAF132" s="118"/>
      <c r="EAG132" s="118"/>
      <c r="EAH132" s="118"/>
      <c r="EAI132" s="118"/>
      <c r="EAJ132" s="118"/>
      <c r="EAK132" s="118"/>
      <c r="EAL132" s="118"/>
      <c r="EAM132" s="118"/>
      <c r="EAN132" s="118"/>
      <c r="EAO132" s="118"/>
      <c r="EAP132" s="118"/>
      <c r="EAQ132" s="118"/>
      <c r="EAR132" s="118"/>
      <c r="EAS132" s="118"/>
      <c r="EAT132" s="118"/>
      <c r="EAU132" s="118"/>
      <c r="EAV132" s="118"/>
      <c r="EAW132" s="118"/>
      <c r="EAX132" s="118"/>
      <c r="EAY132" s="118"/>
      <c r="EAZ132" s="118"/>
      <c r="EBA132" s="118"/>
      <c r="EBB132" s="118"/>
      <c r="EBC132" s="118"/>
      <c r="EBD132" s="118"/>
      <c r="EBE132" s="118"/>
      <c r="EBF132" s="118"/>
      <c r="EBG132" s="118"/>
      <c r="EBH132" s="118"/>
      <c r="EBI132" s="118"/>
      <c r="EBJ132" s="118"/>
      <c r="EBK132" s="118"/>
      <c r="EBL132" s="118"/>
      <c r="EBM132" s="118"/>
      <c r="EBN132" s="118"/>
      <c r="EBO132" s="118"/>
      <c r="EBP132" s="118"/>
      <c r="EBQ132" s="118"/>
      <c r="EBR132" s="118"/>
      <c r="EBS132" s="118"/>
      <c r="EBT132" s="118"/>
      <c r="EBU132" s="118"/>
      <c r="EBV132" s="118"/>
      <c r="EBW132" s="118"/>
      <c r="EBX132" s="118"/>
      <c r="EBY132" s="118"/>
      <c r="EBZ132" s="118"/>
      <c r="ECA132" s="118"/>
      <c r="ECB132" s="118"/>
      <c r="ECC132" s="118"/>
      <c r="ECD132" s="118"/>
      <c r="ECE132" s="118"/>
      <c r="ECF132" s="118"/>
      <c r="ECG132" s="118"/>
      <c r="ECH132" s="118"/>
      <c r="ECI132" s="118"/>
      <c r="ECJ132" s="118"/>
      <c r="ECK132" s="118"/>
      <c r="ECL132" s="118"/>
      <c r="ECM132" s="118"/>
      <c r="ECN132" s="118"/>
      <c r="ECO132" s="118"/>
      <c r="ECP132" s="118"/>
      <c r="ECQ132" s="118"/>
      <c r="ECR132" s="118"/>
      <c r="ECS132" s="118"/>
      <c r="ECT132" s="118"/>
      <c r="ECU132" s="118"/>
      <c r="ECV132" s="118"/>
      <c r="ECW132" s="118"/>
      <c r="ECX132" s="118"/>
      <c r="ECY132" s="118"/>
      <c r="ECZ132" s="118"/>
      <c r="EDA132" s="118"/>
      <c r="EDB132" s="118"/>
      <c r="EDC132" s="118"/>
      <c r="EDD132" s="118"/>
      <c r="EDE132" s="118"/>
      <c r="EDF132" s="118"/>
      <c r="EDG132" s="118"/>
      <c r="EDH132" s="118"/>
      <c r="EDI132" s="118"/>
      <c r="EDJ132" s="118"/>
      <c r="EDK132" s="118"/>
      <c r="EDL132" s="118"/>
      <c r="EDM132" s="118"/>
      <c r="EDN132" s="118"/>
      <c r="EDO132" s="118"/>
      <c r="EDP132" s="118"/>
      <c r="EDQ132" s="118"/>
      <c r="EDR132" s="118"/>
      <c r="EDS132" s="118"/>
      <c r="EDT132" s="118"/>
      <c r="EDU132" s="118"/>
      <c r="EDV132" s="118"/>
      <c r="EDW132" s="118"/>
      <c r="EDX132" s="118"/>
      <c r="EDY132" s="118"/>
      <c r="EDZ132" s="118"/>
      <c r="EEA132" s="118"/>
      <c r="EEB132" s="118"/>
      <c r="EEC132" s="118"/>
      <c r="EED132" s="118"/>
      <c r="EEE132" s="118"/>
      <c r="EEF132" s="118"/>
      <c r="EEG132" s="118"/>
      <c r="EEH132" s="118"/>
      <c r="EEI132" s="118"/>
      <c r="EEJ132" s="118"/>
      <c r="EEK132" s="118"/>
      <c r="EEL132" s="118"/>
      <c r="EEM132" s="118"/>
      <c r="EEN132" s="118"/>
      <c r="EEO132" s="118"/>
      <c r="EEP132" s="118"/>
      <c r="EEQ132" s="118"/>
      <c r="EER132" s="118"/>
      <c r="EES132" s="118"/>
      <c r="EET132" s="118"/>
      <c r="EEU132" s="118"/>
      <c r="EEV132" s="118"/>
      <c r="EEW132" s="118"/>
      <c r="EEX132" s="118"/>
      <c r="EEY132" s="118"/>
      <c r="EEZ132" s="118"/>
      <c r="EFA132" s="118"/>
      <c r="EFB132" s="118"/>
      <c r="EFC132" s="118"/>
      <c r="EFD132" s="118"/>
      <c r="EFE132" s="118"/>
      <c r="EFF132" s="118"/>
      <c r="EFG132" s="118"/>
      <c r="EFH132" s="118"/>
      <c r="EFI132" s="118"/>
      <c r="EFJ132" s="118"/>
      <c r="EFK132" s="118"/>
      <c r="EFL132" s="118"/>
      <c r="EFM132" s="118"/>
      <c r="EFN132" s="118"/>
      <c r="EFO132" s="118"/>
      <c r="EFP132" s="118"/>
      <c r="EFQ132" s="118"/>
      <c r="EFR132" s="118"/>
      <c r="EFS132" s="118"/>
      <c r="EFT132" s="118"/>
      <c r="EFU132" s="118"/>
      <c r="EFV132" s="118"/>
      <c r="EFW132" s="118"/>
      <c r="EFX132" s="118"/>
      <c r="EFY132" s="118"/>
      <c r="EFZ132" s="118"/>
      <c r="EGA132" s="118"/>
      <c r="EGB132" s="118"/>
      <c r="EGC132" s="118"/>
      <c r="EGD132" s="118"/>
      <c r="EGE132" s="118"/>
      <c r="EGF132" s="118"/>
      <c r="EGG132" s="118"/>
      <c r="EGH132" s="118"/>
      <c r="EGI132" s="118"/>
      <c r="EGJ132" s="118"/>
      <c r="EGK132" s="118"/>
      <c r="EGL132" s="118"/>
      <c r="EGM132" s="118"/>
      <c r="EGN132" s="118"/>
      <c r="EGO132" s="118"/>
      <c r="EGP132" s="118"/>
      <c r="EGQ132" s="118"/>
      <c r="EGR132" s="118"/>
      <c r="EGS132" s="118"/>
      <c r="EGT132" s="118"/>
      <c r="EGU132" s="118"/>
      <c r="EGV132" s="118"/>
      <c r="EGW132" s="118"/>
      <c r="EGX132" s="118"/>
      <c r="EGY132" s="118"/>
      <c r="EGZ132" s="118"/>
      <c r="EHA132" s="118"/>
      <c r="EHB132" s="118"/>
      <c r="EHC132" s="118"/>
      <c r="EHD132" s="118"/>
      <c r="EHE132" s="118"/>
      <c r="EHF132" s="118"/>
      <c r="EHG132" s="118"/>
      <c r="EHH132" s="118"/>
      <c r="EHI132" s="118"/>
      <c r="EHJ132" s="118"/>
      <c r="EHK132" s="118"/>
      <c r="EHL132" s="118"/>
      <c r="EHM132" s="118"/>
      <c r="EHN132" s="118"/>
      <c r="EHO132" s="118"/>
      <c r="EHP132" s="118"/>
      <c r="EHQ132" s="118"/>
      <c r="EHR132" s="118"/>
      <c r="EHS132" s="118"/>
      <c r="EHT132" s="118"/>
      <c r="EHU132" s="118"/>
      <c r="EHV132" s="118"/>
      <c r="EHW132" s="118"/>
      <c r="EHX132" s="118"/>
      <c r="EHY132" s="118"/>
      <c r="EHZ132" s="118"/>
      <c r="EIA132" s="118"/>
      <c r="EIB132" s="118"/>
      <c r="EIC132" s="118"/>
      <c r="EID132" s="118"/>
      <c r="EIE132" s="118"/>
      <c r="EIF132" s="118"/>
      <c r="EIG132" s="118"/>
      <c r="EIH132" s="118"/>
      <c r="EII132" s="118"/>
      <c r="EIJ132" s="118"/>
      <c r="EIK132" s="118"/>
      <c r="EIL132" s="118"/>
      <c r="EIM132" s="118"/>
      <c r="EIN132" s="118"/>
      <c r="EIO132" s="118"/>
      <c r="EIP132" s="118"/>
      <c r="EIQ132" s="118"/>
      <c r="EIR132" s="118"/>
      <c r="EIS132" s="118"/>
      <c r="EIT132" s="118"/>
      <c r="EIU132" s="118"/>
      <c r="EIV132" s="118"/>
      <c r="EIW132" s="118"/>
      <c r="EIX132" s="118"/>
      <c r="EIY132" s="118"/>
      <c r="EIZ132" s="118"/>
      <c r="EJA132" s="118"/>
      <c r="EJB132" s="118"/>
      <c r="EJC132" s="118"/>
      <c r="EJD132" s="118"/>
      <c r="EJE132" s="118"/>
      <c r="EJF132" s="118"/>
      <c r="EJG132" s="118"/>
      <c r="EJH132" s="118"/>
      <c r="EJI132" s="118"/>
      <c r="EJJ132" s="118"/>
      <c r="EJK132" s="118"/>
      <c r="EJL132" s="118"/>
      <c r="EJM132" s="118"/>
      <c r="EJN132" s="118"/>
      <c r="EJO132" s="118"/>
      <c r="EJP132" s="118"/>
      <c r="EJQ132" s="118"/>
      <c r="EJR132" s="118"/>
      <c r="EJS132" s="118"/>
      <c r="EJT132" s="118"/>
      <c r="EJU132" s="118"/>
      <c r="EJV132" s="118"/>
      <c r="EJW132" s="118"/>
      <c r="EJX132" s="118"/>
      <c r="EJY132" s="118"/>
      <c r="EJZ132" s="118"/>
      <c r="EKA132" s="118"/>
      <c r="EKB132" s="118"/>
      <c r="EKC132" s="118"/>
      <c r="EKD132" s="118"/>
      <c r="EKE132" s="118"/>
      <c r="EKF132" s="118"/>
      <c r="EKG132" s="118"/>
      <c r="EKH132" s="118"/>
      <c r="EKI132" s="118"/>
      <c r="EKJ132" s="118"/>
      <c r="EKK132" s="118"/>
      <c r="EKL132" s="118"/>
      <c r="EKM132" s="118"/>
      <c r="EKN132" s="118"/>
      <c r="EKO132" s="118"/>
      <c r="EKP132" s="118"/>
      <c r="EKQ132" s="118"/>
      <c r="EKR132" s="118"/>
      <c r="EKS132" s="118"/>
      <c r="EKT132" s="118"/>
      <c r="EKU132" s="118"/>
      <c r="EKV132" s="118"/>
      <c r="EKW132" s="118"/>
      <c r="EKX132" s="118"/>
      <c r="EKY132" s="118"/>
      <c r="EKZ132" s="118"/>
      <c r="ELA132" s="118"/>
      <c r="ELB132" s="118"/>
      <c r="ELC132" s="118"/>
      <c r="ELD132" s="118"/>
      <c r="ELE132" s="118"/>
      <c r="ELF132" s="118"/>
      <c r="ELG132" s="118"/>
      <c r="ELH132" s="118"/>
      <c r="ELI132" s="118"/>
      <c r="ELJ132" s="118"/>
      <c r="ELK132" s="118"/>
      <c r="ELL132" s="118"/>
      <c r="ELM132" s="118"/>
      <c r="ELN132" s="118"/>
      <c r="ELO132" s="118"/>
      <c r="ELP132" s="118"/>
      <c r="ELQ132" s="118"/>
      <c r="ELR132" s="118"/>
      <c r="ELS132" s="118"/>
      <c r="ELT132" s="118"/>
      <c r="ELU132" s="118"/>
      <c r="ELV132" s="118"/>
      <c r="ELW132" s="118"/>
      <c r="ELX132" s="118"/>
      <c r="ELY132" s="118"/>
      <c r="ELZ132" s="118"/>
      <c r="EMA132" s="118"/>
      <c r="EMB132" s="118"/>
      <c r="EMC132" s="118"/>
      <c r="EMD132" s="118"/>
      <c r="EME132" s="118"/>
      <c r="EMF132" s="118"/>
      <c r="EMG132" s="118"/>
      <c r="EMH132" s="118"/>
      <c r="EMI132" s="118"/>
      <c r="EMJ132" s="118"/>
      <c r="EMK132" s="118"/>
      <c r="EML132" s="118"/>
      <c r="EMM132" s="118"/>
      <c r="EMN132" s="118"/>
      <c r="EMO132" s="118"/>
      <c r="EMP132" s="118"/>
      <c r="EMQ132" s="118"/>
      <c r="EMR132" s="118"/>
      <c r="EMS132" s="118"/>
      <c r="EMT132" s="118"/>
      <c r="EMU132" s="118"/>
      <c r="EMV132" s="118"/>
      <c r="EMW132" s="118"/>
      <c r="EMX132" s="118"/>
      <c r="EMY132" s="118"/>
      <c r="EMZ132" s="118"/>
      <c r="ENA132" s="118"/>
      <c r="ENB132" s="118"/>
      <c r="ENC132" s="118"/>
      <c r="END132" s="118"/>
      <c r="ENE132" s="118"/>
      <c r="ENF132" s="118"/>
      <c r="ENG132" s="118"/>
      <c r="ENH132" s="118"/>
      <c r="ENI132" s="118"/>
      <c r="ENJ132" s="118"/>
      <c r="ENK132" s="118"/>
      <c r="ENL132" s="118"/>
      <c r="ENM132" s="118"/>
      <c r="ENN132" s="118"/>
      <c r="ENO132" s="118"/>
      <c r="ENP132" s="118"/>
      <c r="ENQ132" s="118"/>
      <c r="ENR132" s="118"/>
      <c r="ENS132" s="118"/>
      <c r="ENT132" s="118"/>
      <c r="ENU132" s="118"/>
      <c r="ENV132" s="118"/>
      <c r="ENW132" s="118"/>
      <c r="ENX132" s="118"/>
      <c r="ENY132" s="118"/>
      <c r="ENZ132" s="118"/>
      <c r="EOA132" s="118"/>
      <c r="EOB132" s="118"/>
      <c r="EOC132" s="118"/>
      <c r="EOD132" s="118"/>
      <c r="EOE132" s="118"/>
      <c r="EOF132" s="118"/>
      <c r="EOG132" s="118"/>
      <c r="EOH132" s="118"/>
      <c r="EOI132" s="118"/>
      <c r="EOJ132" s="118"/>
      <c r="EOK132" s="118"/>
      <c r="EOL132" s="118"/>
      <c r="EOM132" s="118"/>
      <c r="EON132" s="118"/>
      <c r="EOO132" s="118"/>
      <c r="EOP132" s="118"/>
      <c r="EOQ132" s="118"/>
      <c r="EOR132" s="118"/>
      <c r="EOS132" s="118"/>
      <c r="EOT132" s="118"/>
      <c r="EOU132" s="118"/>
      <c r="EOV132" s="118"/>
      <c r="EOW132" s="118"/>
      <c r="EOX132" s="118"/>
      <c r="EOY132" s="118"/>
      <c r="EOZ132" s="118"/>
      <c r="EPA132" s="118"/>
      <c r="EPB132" s="118"/>
      <c r="EPC132" s="118"/>
      <c r="EPD132" s="118"/>
      <c r="EPE132" s="118"/>
      <c r="EPF132" s="118"/>
      <c r="EPG132" s="118"/>
      <c r="EPH132" s="118"/>
      <c r="EPI132" s="118"/>
      <c r="EPJ132" s="118"/>
      <c r="EPK132" s="118"/>
      <c r="EPL132" s="118"/>
      <c r="EPM132" s="118"/>
      <c r="EPN132" s="118"/>
      <c r="EPO132" s="118"/>
      <c r="EPP132" s="118"/>
      <c r="EPQ132" s="118"/>
      <c r="EPR132" s="118"/>
      <c r="EPS132" s="118"/>
      <c r="EPT132" s="118"/>
      <c r="EPU132" s="118"/>
      <c r="EPV132" s="118"/>
      <c r="EPW132" s="118"/>
      <c r="EPX132" s="118"/>
      <c r="EPY132" s="118"/>
      <c r="EPZ132" s="118"/>
      <c r="EQA132" s="118"/>
      <c r="EQB132" s="118"/>
      <c r="EQC132" s="118"/>
      <c r="EQD132" s="118"/>
      <c r="EQE132" s="118"/>
      <c r="EQF132" s="118"/>
      <c r="EQG132" s="118"/>
      <c r="EQH132" s="118"/>
      <c r="EQI132" s="118"/>
      <c r="EQJ132" s="118"/>
      <c r="EQK132" s="118"/>
      <c r="EQL132" s="118"/>
      <c r="EQM132" s="118"/>
      <c r="EQN132" s="118"/>
      <c r="EQO132" s="118"/>
      <c r="EQP132" s="118"/>
      <c r="EQQ132" s="118"/>
      <c r="EQR132" s="118"/>
      <c r="EQS132" s="118"/>
      <c r="EQT132" s="118"/>
      <c r="EQU132" s="118"/>
      <c r="EQV132" s="118"/>
      <c r="EQW132" s="118"/>
      <c r="EQX132" s="118"/>
      <c r="EQY132" s="118"/>
      <c r="EQZ132" s="118"/>
      <c r="ERA132" s="118"/>
      <c r="ERB132" s="118"/>
      <c r="ERC132" s="118"/>
      <c r="ERD132" s="118"/>
      <c r="ERE132" s="118"/>
      <c r="ERF132" s="118"/>
      <c r="ERG132" s="118"/>
      <c r="ERH132" s="118"/>
      <c r="ERI132" s="118"/>
      <c r="ERJ132" s="118"/>
      <c r="ERK132" s="118"/>
      <c r="ERL132" s="118"/>
      <c r="ERM132" s="118"/>
      <c r="ERN132" s="118"/>
      <c r="ERO132" s="118"/>
      <c r="ERP132" s="118"/>
      <c r="ERQ132" s="118"/>
      <c r="ERR132" s="118"/>
      <c r="ERS132" s="118"/>
      <c r="ERT132" s="118"/>
      <c r="ERU132" s="118"/>
      <c r="ERV132" s="118"/>
      <c r="ERW132" s="118"/>
      <c r="ERX132" s="118"/>
      <c r="ERY132" s="118"/>
      <c r="ERZ132" s="118"/>
      <c r="ESA132" s="118"/>
      <c r="ESB132" s="118"/>
      <c r="ESC132" s="118"/>
      <c r="ESD132" s="118"/>
      <c r="ESE132" s="118"/>
      <c r="ESF132" s="118"/>
      <c r="ESG132" s="118"/>
      <c r="ESH132" s="118"/>
      <c r="ESI132" s="118"/>
      <c r="ESJ132" s="118"/>
      <c r="ESK132" s="118"/>
      <c r="ESL132" s="118"/>
      <c r="ESM132" s="118"/>
      <c r="ESN132" s="118"/>
      <c r="ESO132" s="118"/>
      <c r="ESP132" s="118"/>
      <c r="ESQ132" s="118"/>
      <c r="ESR132" s="118"/>
      <c r="ESS132" s="118"/>
      <c r="EST132" s="118"/>
      <c r="ESU132" s="118"/>
      <c r="ESV132" s="118"/>
      <c r="ESW132" s="118"/>
      <c r="ESX132" s="118"/>
      <c r="ESY132" s="118"/>
      <c r="ESZ132" s="118"/>
      <c r="ETA132" s="118"/>
      <c r="ETB132" s="118"/>
      <c r="ETC132" s="118"/>
      <c r="ETD132" s="118"/>
      <c r="ETE132" s="118"/>
      <c r="ETF132" s="118"/>
      <c r="ETG132" s="118"/>
      <c r="ETH132" s="118"/>
      <c r="ETI132" s="118"/>
      <c r="ETJ132" s="118"/>
      <c r="ETK132" s="118"/>
      <c r="ETL132" s="118"/>
      <c r="ETM132" s="118"/>
      <c r="ETN132" s="118"/>
      <c r="ETO132" s="118"/>
      <c r="ETP132" s="118"/>
      <c r="ETQ132" s="118"/>
      <c r="ETR132" s="118"/>
      <c r="ETS132" s="118"/>
      <c r="ETT132" s="118"/>
      <c r="ETU132" s="118"/>
      <c r="ETV132" s="118"/>
      <c r="ETW132" s="118"/>
      <c r="ETX132" s="118"/>
      <c r="ETY132" s="118"/>
      <c r="ETZ132" s="118"/>
      <c r="EUA132" s="118"/>
      <c r="EUB132" s="118"/>
      <c r="EUC132" s="118"/>
      <c r="EUD132" s="118"/>
      <c r="EUE132" s="118"/>
      <c r="EUF132" s="118"/>
      <c r="EUG132" s="118"/>
      <c r="EUH132" s="118"/>
      <c r="EUI132" s="118"/>
      <c r="EUJ132" s="118"/>
      <c r="EUK132" s="118"/>
      <c r="EUL132" s="118"/>
      <c r="EUM132" s="118"/>
      <c r="EUN132" s="118"/>
      <c r="EUO132" s="118"/>
      <c r="EUP132" s="118"/>
      <c r="EUQ132" s="118"/>
      <c r="EUR132" s="118"/>
      <c r="EUS132" s="118"/>
      <c r="EUT132" s="118"/>
      <c r="EUU132" s="118"/>
      <c r="EUV132" s="118"/>
      <c r="EUW132" s="118"/>
      <c r="EUX132" s="118"/>
      <c r="EUY132" s="118"/>
      <c r="EUZ132" s="118"/>
      <c r="EVA132" s="118"/>
      <c r="EVB132" s="118"/>
      <c r="EVC132" s="118"/>
      <c r="EVD132" s="118"/>
      <c r="EVE132" s="118"/>
      <c r="EVF132" s="118"/>
      <c r="EVG132" s="118"/>
      <c r="EVH132" s="118"/>
      <c r="EVI132" s="118"/>
      <c r="EVJ132" s="118"/>
      <c r="EVK132" s="118"/>
      <c r="EVL132" s="118"/>
      <c r="EVM132" s="118"/>
      <c r="EVN132" s="118"/>
      <c r="EVO132" s="118"/>
      <c r="EVP132" s="118"/>
      <c r="EVQ132" s="118"/>
      <c r="EVR132" s="118"/>
      <c r="EVS132" s="118"/>
      <c r="EVT132" s="118"/>
      <c r="EVU132" s="118"/>
      <c r="EVV132" s="118"/>
      <c r="EVW132" s="118"/>
      <c r="EVX132" s="118"/>
      <c r="EVY132" s="118"/>
      <c r="EVZ132" s="118"/>
      <c r="EWA132" s="118"/>
      <c r="EWB132" s="118"/>
      <c r="EWC132" s="118"/>
      <c r="EWD132" s="118"/>
      <c r="EWE132" s="118"/>
      <c r="EWF132" s="118"/>
      <c r="EWG132" s="118"/>
      <c r="EWH132" s="118"/>
      <c r="EWI132" s="118"/>
      <c r="EWJ132" s="118"/>
      <c r="EWK132" s="118"/>
      <c r="EWL132" s="118"/>
      <c r="EWM132" s="118"/>
      <c r="EWN132" s="118"/>
      <c r="EWO132" s="118"/>
      <c r="EWP132" s="118"/>
      <c r="EWQ132" s="118"/>
      <c r="EWR132" s="118"/>
      <c r="EWS132" s="118"/>
      <c r="EWT132" s="118"/>
      <c r="EWU132" s="118"/>
      <c r="EWV132" s="118"/>
      <c r="EWW132" s="118"/>
      <c r="EWX132" s="118"/>
      <c r="EWY132" s="118"/>
      <c r="EWZ132" s="118"/>
      <c r="EXA132" s="118"/>
      <c r="EXB132" s="118"/>
      <c r="EXC132" s="118"/>
      <c r="EXD132" s="118"/>
      <c r="EXE132" s="118"/>
      <c r="EXF132" s="118"/>
      <c r="EXG132" s="118"/>
      <c r="EXH132" s="118"/>
      <c r="EXI132" s="118"/>
      <c r="EXJ132" s="118"/>
      <c r="EXK132" s="118"/>
      <c r="EXL132" s="118"/>
      <c r="EXM132" s="118"/>
      <c r="EXN132" s="118"/>
      <c r="EXO132" s="118"/>
      <c r="EXP132" s="118"/>
      <c r="EXQ132" s="118"/>
      <c r="EXR132" s="118"/>
      <c r="EXS132" s="118"/>
      <c r="EXT132" s="118"/>
      <c r="EXU132" s="118"/>
      <c r="EXV132" s="118"/>
      <c r="EXW132" s="118"/>
      <c r="EXX132" s="118"/>
      <c r="EXY132" s="118"/>
      <c r="EXZ132" s="118"/>
      <c r="EYA132" s="118"/>
      <c r="EYB132" s="118"/>
      <c r="EYC132" s="118"/>
      <c r="EYD132" s="118"/>
      <c r="EYE132" s="118"/>
      <c r="EYF132" s="118"/>
      <c r="EYG132" s="118"/>
      <c r="EYH132" s="118"/>
      <c r="EYI132" s="118"/>
      <c r="EYJ132" s="118"/>
      <c r="EYK132" s="118"/>
      <c r="EYL132" s="118"/>
      <c r="EYM132" s="118"/>
      <c r="EYN132" s="118"/>
      <c r="EYO132" s="118"/>
      <c r="EYP132" s="118"/>
      <c r="EYQ132" s="118"/>
      <c r="EYR132" s="118"/>
      <c r="EYS132" s="118"/>
      <c r="EYT132" s="118"/>
      <c r="EYU132" s="118"/>
      <c r="EYV132" s="118"/>
      <c r="EYW132" s="118"/>
      <c r="EYX132" s="118"/>
      <c r="EYY132" s="118"/>
      <c r="EYZ132" s="118"/>
      <c r="EZA132" s="118"/>
      <c r="EZB132" s="118"/>
      <c r="EZC132" s="118"/>
      <c r="EZD132" s="118"/>
      <c r="EZE132" s="118"/>
      <c r="EZF132" s="118"/>
      <c r="EZG132" s="118"/>
      <c r="EZH132" s="118"/>
      <c r="EZI132" s="118"/>
      <c r="EZJ132" s="118"/>
      <c r="EZK132" s="118"/>
      <c r="EZL132" s="118"/>
      <c r="EZM132" s="118"/>
      <c r="EZN132" s="118"/>
      <c r="EZO132" s="118"/>
      <c r="EZP132" s="118"/>
      <c r="EZQ132" s="118"/>
      <c r="EZR132" s="118"/>
      <c r="EZS132" s="118"/>
      <c r="EZT132" s="118"/>
      <c r="EZU132" s="118"/>
      <c r="EZV132" s="118"/>
      <c r="EZW132" s="118"/>
      <c r="EZX132" s="118"/>
      <c r="EZY132" s="118"/>
      <c r="EZZ132" s="118"/>
      <c r="FAA132" s="118"/>
      <c r="FAB132" s="118"/>
      <c r="FAC132" s="118"/>
      <c r="FAD132" s="118"/>
      <c r="FAE132" s="118"/>
      <c r="FAF132" s="118"/>
      <c r="FAG132" s="118"/>
      <c r="FAH132" s="118"/>
      <c r="FAI132" s="118"/>
      <c r="FAJ132" s="118"/>
      <c r="FAK132" s="118"/>
      <c r="FAL132" s="118"/>
      <c r="FAM132" s="118"/>
      <c r="FAN132" s="118"/>
      <c r="FAO132" s="118"/>
      <c r="FAP132" s="118"/>
      <c r="FAQ132" s="118"/>
      <c r="FAR132" s="118"/>
      <c r="FAS132" s="118"/>
      <c r="FAT132" s="118"/>
      <c r="FAU132" s="118"/>
      <c r="FAV132" s="118"/>
      <c r="FAW132" s="118"/>
      <c r="FAX132" s="118"/>
      <c r="FAY132" s="118"/>
      <c r="FAZ132" s="118"/>
      <c r="FBA132" s="118"/>
      <c r="FBB132" s="118"/>
      <c r="FBC132" s="118"/>
      <c r="FBD132" s="118"/>
      <c r="FBE132" s="118"/>
      <c r="FBF132" s="118"/>
      <c r="FBG132" s="118"/>
      <c r="FBH132" s="118"/>
      <c r="FBI132" s="118"/>
      <c r="FBJ132" s="118"/>
      <c r="FBK132" s="118"/>
      <c r="FBL132" s="118"/>
      <c r="FBM132" s="118"/>
      <c r="FBN132" s="118"/>
      <c r="FBO132" s="118"/>
      <c r="FBP132" s="118"/>
      <c r="FBQ132" s="118"/>
      <c r="FBR132" s="118"/>
      <c r="FBS132" s="118"/>
      <c r="FBT132" s="118"/>
      <c r="FBU132" s="118"/>
      <c r="FBV132" s="118"/>
      <c r="FBW132" s="118"/>
      <c r="FBX132" s="118"/>
      <c r="FBY132" s="118"/>
      <c r="FBZ132" s="118"/>
      <c r="FCA132" s="118"/>
      <c r="FCB132" s="118"/>
      <c r="FCC132" s="118"/>
      <c r="FCD132" s="118"/>
      <c r="FCE132" s="118"/>
      <c r="FCF132" s="118"/>
      <c r="FCG132" s="118"/>
      <c r="FCH132" s="118"/>
      <c r="FCI132" s="118"/>
      <c r="FCJ132" s="118"/>
      <c r="FCK132" s="118"/>
      <c r="FCL132" s="118"/>
      <c r="FCM132" s="118"/>
      <c r="FCN132" s="118"/>
      <c r="FCO132" s="118"/>
      <c r="FCP132" s="118"/>
      <c r="FCQ132" s="118"/>
      <c r="FCR132" s="118"/>
      <c r="FCS132" s="118"/>
      <c r="FCT132" s="118"/>
      <c r="FCU132" s="118"/>
      <c r="FCV132" s="118"/>
      <c r="FCW132" s="118"/>
      <c r="FCX132" s="118"/>
      <c r="FCY132" s="118"/>
      <c r="FCZ132" s="118"/>
      <c r="FDA132" s="118"/>
      <c r="FDB132" s="118"/>
      <c r="FDC132" s="118"/>
      <c r="FDD132" s="118"/>
      <c r="FDE132" s="118"/>
      <c r="FDF132" s="118"/>
      <c r="FDG132" s="118"/>
      <c r="FDH132" s="118"/>
      <c r="FDI132" s="118"/>
      <c r="FDJ132" s="118"/>
      <c r="FDK132" s="118"/>
      <c r="FDL132" s="118"/>
      <c r="FDM132" s="118"/>
      <c r="FDN132" s="118"/>
      <c r="FDO132" s="118"/>
      <c r="FDP132" s="118"/>
      <c r="FDQ132" s="118"/>
      <c r="FDR132" s="118"/>
      <c r="FDS132" s="118"/>
      <c r="FDT132" s="118"/>
      <c r="FDU132" s="118"/>
      <c r="FDV132" s="118"/>
      <c r="FDW132" s="118"/>
      <c r="FDX132" s="118"/>
      <c r="FDY132" s="118"/>
      <c r="FDZ132" s="118"/>
      <c r="FEA132" s="118"/>
      <c r="FEB132" s="118"/>
      <c r="FEC132" s="118"/>
      <c r="FED132" s="118"/>
      <c r="FEE132" s="118"/>
      <c r="FEF132" s="118"/>
      <c r="FEG132" s="118"/>
      <c r="FEH132" s="118"/>
      <c r="FEI132" s="118"/>
      <c r="FEJ132" s="118"/>
      <c r="FEK132" s="118"/>
      <c r="FEL132" s="118"/>
      <c r="FEM132" s="118"/>
      <c r="FEN132" s="118"/>
      <c r="FEO132" s="118"/>
      <c r="FEP132" s="118"/>
      <c r="FEQ132" s="118"/>
      <c r="FER132" s="118"/>
      <c r="FES132" s="118"/>
      <c r="FET132" s="118"/>
      <c r="FEU132" s="118"/>
      <c r="FEV132" s="118"/>
      <c r="FEW132" s="118"/>
      <c r="FEX132" s="118"/>
      <c r="FEY132" s="118"/>
      <c r="FEZ132" s="118"/>
      <c r="FFA132" s="118"/>
      <c r="FFB132" s="118"/>
      <c r="FFC132" s="118"/>
      <c r="FFD132" s="118"/>
      <c r="FFE132" s="118"/>
      <c r="FFF132" s="118"/>
      <c r="FFG132" s="118"/>
      <c r="FFH132" s="118"/>
      <c r="FFI132" s="118"/>
      <c r="FFJ132" s="118"/>
      <c r="FFK132" s="118"/>
      <c r="FFL132" s="118"/>
      <c r="FFM132" s="118"/>
      <c r="FFN132" s="118"/>
      <c r="FFO132" s="118"/>
      <c r="FFP132" s="118"/>
      <c r="FFQ132" s="118"/>
      <c r="FFR132" s="118"/>
      <c r="FFS132" s="118"/>
      <c r="FFT132" s="118"/>
      <c r="FFU132" s="118"/>
      <c r="FFV132" s="118"/>
      <c r="FFW132" s="118"/>
      <c r="FFX132" s="118"/>
      <c r="FFY132" s="118"/>
      <c r="FFZ132" s="118"/>
      <c r="FGA132" s="118"/>
      <c r="FGB132" s="118"/>
      <c r="FGC132" s="118"/>
      <c r="FGD132" s="118"/>
      <c r="FGE132" s="118"/>
      <c r="FGF132" s="118"/>
      <c r="FGG132" s="118"/>
      <c r="FGH132" s="118"/>
      <c r="FGI132" s="118"/>
      <c r="FGJ132" s="118"/>
      <c r="FGK132" s="118"/>
      <c r="FGL132" s="118"/>
      <c r="FGM132" s="118"/>
      <c r="FGN132" s="118"/>
      <c r="FGO132" s="118"/>
      <c r="FGP132" s="118"/>
      <c r="FGQ132" s="118"/>
      <c r="FGR132" s="118"/>
      <c r="FGS132" s="118"/>
      <c r="FGT132" s="118"/>
      <c r="FGU132" s="118"/>
      <c r="FGV132" s="118"/>
      <c r="FGW132" s="118"/>
      <c r="FGX132" s="118"/>
      <c r="FGY132" s="118"/>
      <c r="FGZ132" s="118"/>
      <c r="FHA132" s="118"/>
      <c r="FHB132" s="118"/>
      <c r="FHC132" s="118"/>
      <c r="FHD132" s="118"/>
      <c r="FHE132" s="118"/>
      <c r="FHF132" s="118"/>
      <c r="FHG132" s="118"/>
      <c r="FHH132" s="118"/>
      <c r="FHI132" s="118"/>
      <c r="FHJ132" s="118"/>
      <c r="FHK132" s="118"/>
      <c r="FHL132" s="118"/>
      <c r="FHM132" s="118"/>
      <c r="FHN132" s="118"/>
      <c r="FHO132" s="118"/>
      <c r="FHP132" s="118"/>
      <c r="FHQ132" s="118"/>
      <c r="FHR132" s="118"/>
      <c r="FHS132" s="118"/>
      <c r="FHT132" s="118"/>
      <c r="FHU132" s="118"/>
      <c r="FHV132" s="118"/>
      <c r="FHW132" s="118"/>
      <c r="FHX132" s="118"/>
      <c r="FHY132" s="118"/>
      <c r="FHZ132" s="118"/>
      <c r="FIA132" s="118"/>
      <c r="FIB132" s="118"/>
      <c r="FIC132" s="118"/>
      <c r="FID132" s="118"/>
      <c r="FIE132" s="118"/>
      <c r="FIF132" s="118"/>
      <c r="FIG132" s="118"/>
      <c r="FIH132" s="118"/>
      <c r="FII132" s="118"/>
      <c r="FIJ132" s="118"/>
      <c r="FIK132" s="118"/>
      <c r="FIL132" s="118"/>
      <c r="FIM132" s="118"/>
      <c r="FIN132" s="118"/>
      <c r="FIO132" s="118"/>
      <c r="FIP132" s="118"/>
      <c r="FIQ132" s="118"/>
      <c r="FIR132" s="118"/>
      <c r="FIS132" s="118"/>
      <c r="FIT132" s="118"/>
      <c r="FIU132" s="118"/>
      <c r="FIV132" s="118"/>
      <c r="FIW132" s="118"/>
      <c r="FIX132" s="118"/>
      <c r="FIY132" s="118"/>
      <c r="FIZ132" s="118"/>
      <c r="FJA132" s="118"/>
      <c r="FJB132" s="118"/>
      <c r="FJC132" s="118"/>
      <c r="FJD132" s="118"/>
      <c r="FJE132" s="118"/>
      <c r="FJF132" s="118"/>
      <c r="FJG132" s="118"/>
      <c r="FJH132" s="118"/>
      <c r="FJI132" s="118"/>
      <c r="FJJ132" s="118"/>
      <c r="FJK132" s="118"/>
      <c r="FJL132" s="118"/>
      <c r="FJM132" s="118"/>
      <c r="FJN132" s="118"/>
      <c r="FJO132" s="118"/>
      <c r="FJP132" s="118"/>
      <c r="FJQ132" s="118"/>
      <c r="FJR132" s="118"/>
      <c r="FJS132" s="118"/>
      <c r="FJT132" s="118"/>
      <c r="FJU132" s="118"/>
      <c r="FJV132" s="118"/>
      <c r="FJW132" s="118"/>
      <c r="FJX132" s="118"/>
      <c r="FJY132" s="118"/>
      <c r="FJZ132" s="118"/>
      <c r="FKA132" s="118"/>
      <c r="FKB132" s="118"/>
      <c r="FKC132" s="118"/>
      <c r="FKD132" s="118"/>
      <c r="FKE132" s="118"/>
      <c r="FKF132" s="118"/>
      <c r="FKG132" s="118"/>
      <c r="FKH132" s="118"/>
      <c r="FKI132" s="118"/>
      <c r="FKJ132" s="118"/>
      <c r="FKK132" s="118"/>
      <c r="FKL132" s="118"/>
      <c r="FKM132" s="118"/>
      <c r="FKN132" s="118"/>
      <c r="FKO132" s="118"/>
      <c r="FKP132" s="118"/>
      <c r="FKQ132" s="118"/>
      <c r="FKR132" s="118"/>
      <c r="FKS132" s="118"/>
      <c r="FKT132" s="118"/>
      <c r="FKU132" s="118"/>
      <c r="FKV132" s="118"/>
      <c r="FKW132" s="118"/>
      <c r="FKX132" s="118"/>
      <c r="FKY132" s="118"/>
      <c r="FKZ132" s="118"/>
      <c r="FLA132" s="118"/>
      <c r="FLB132" s="118"/>
      <c r="FLC132" s="118"/>
      <c r="FLD132" s="118"/>
      <c r="FLE132" s="118"/>
      <c r="FLF132" s="118"/>
      <c r="FLG132" s="118"/>
      <c r="FLH132" s="118"/>
      <c r="FLI132" s="118"/>
      <c r="FLJ132" s="118"/>
      <c r="FLK132" s="118"/>
      <c r="FLL132" s="118"/>
      <c r="FLM132" s="118"/>
      <c r="FLN132" s="118"/>
      <c r="FLO132" s="118"/>
      <c r="FLP132" s="118"/>
      <c r="FLQ132" s="118"/>
      <c r="FLR132" s="118"/>
      <c r="FLS132" s="118"/>
      <c r="FLT132" s="118"/>
      <c r="FLU132" s="118"/>
      <c r="FLV132" s="118"/>
      <c r="FLW132" s="118"/>
      <c r="FLX132" s="118"/>
      <c r="FLY132" s="118"/>
      <c r="FLZ132" s="118"/>
      <c r="FMA132" s="118"/>
      <c r="FMB132" s="118"/>
      <c r="FMC132" s="118"/>
      <c r="FMD132" s="118"/>
      <c r="FME132" s="118"/>
      <c r="FMF132" s="118"/>
      <c r="FMG132" s="118"/>
      <c r="FMH132" s="118"/>
      <c r="FMI132" s="118"/>
      <c r="FMJ132" s="118"/>
      <c r="FMK132" s="118"/>
      <c r="FML132" s="118"/>
      <c r="FMM132" s="118"/>
      <c r="FMN132" s="118"/>
      <c r="FMO132" s="118"/>
      <c r="FMP132" s="118"/>
      <c r="FMQ132" s="118"/>
      <c r="FMR132" s="118"/>
      <c r="FMS132" s="118"/>
      <c r="FMT132" s="118"/>
      <c r="FMU132" s="118"/>
      <c r="FMV132" s="118"/>
      <c r="FMW132" s="118"/>
      <c r="FMX132" s="118"/>
      <c r="FMY132" s="118"/>
      <c r="FMZ132" s="118"/>
      <c r="FNA132" s="118"/>
      <c r="FNB132" s="118"/>
      <c r="FNC132" s="118"/>
      <c r="FND132" s="118"/>
      <c r="FNE132" s="118"/>
      <c r="FNF132" s="118"/>
      <c r="FNG132" s="118"/>
      <c r="FNH132" s="118"/>
      <c r="FNI132" s="118"/>
      <c r="FNJ132" s="118"/>
      <c r="FNK132" s="118"/>
      <c r="FNL132" s="118"/>
      <c r="FNM132" s="118"/>
      <c r="FNN132" s="118"/>
      <c r="FNO132" s="118"/>
      <c r="FNP132" s="118"/>
      <c r="FNQ132" s="118"/>
      <c r="FNR132" s="118"/>
      <c r="FNS132" s="118"/>
      <c r="FNT132" s="118"/>
      <c r="FNU132" s="118"/>
      <c r="FNV132" s="118"/>
      <c r="FNW132" s="118"/>
      <c r="FNX132" s="118"/>
      <c r="FNY132" s="118"/>
      <c r="FNZ132" s="118"/>
      <c r="FOA132" s="118"/>
      <c r="FOB132" s="118"/>
      <c r="FOC132" s="118"/>
      <c r="FOD132" s="118"/>
      <c r="FOE132" s="118"/>
      <c r="FOF132" s="118"/>
      <c r="FOG132" s="118"/>
      <c r="FOH132" s="118"/>
      <c r="FOI132" s="118"/>
      <c r="FOJ132" s="118"/>
      <c r="FOK132" s="118"/>
      <c r="FOL132" s="118"/>
      <c r="FOM132" s="118"/>
      <c r="FON132" s="118"/>
      <c r="FOO132" s="118"/>
      <c r="FOP132" s="118"/>
      <c r="FOQ132" s="118"/>
      <c r="FOR132" s="118"/>
      <c r="FOS132" s="118"/>
      <c r="FOT132" s="118"/>
      <c r="FOU132" s="118"/>
      <c r="FOV132" s="118"/>
      <c r="FOW132" s="118"/>
      <c r="FOX132" s="118"/>
      <c r="FOY132" s="118"/>
      <c r="FOZ132" s="118"/>
      <c r="FPA132" s="118"/>
      <c r="FPB132" s="118"/>
      <c r="FPC132" s="118"/>
      <c r="FPD132" s="118"/>
      <c r="FPE132" s="118"/>
      <c r="FPF132" s="118"/>
      <c r="FPG132" s="118"/>
      <c r="FPH132" s="118"/>
      <c r="FPI132" s="118"/>
      <c r="FPJ132" s="118"/>
      <c r="FPK132" s="118"/>
      <c r="FPL132" s="118"/>
      <c r="FPM132" s="118"/>
      <c r="FPN132" s="118"/>
      <c r="FPO132" s="118"/>
      <c r="FPP132" s="118"/>
      <c r="FPQ132" s="118"/>
      <c r="FPR132" s="118"/>
      <c r="FPS132" s="118"/>
      <c r="FPT132" s="118"/>
      <c r="FPU132" s="118"/>
      <c r="FPV132" s="118"/>
      <c r="FPW132" s="118"/>
      <c r="FPX132" s="118"/>
      <c r="FPY132" s="118"/>
      <c r="FPZ132" s="118"/>
      <c r="FQA132" s="118"/>
      <c r="FQB132" s="118"/>
      <c r="FQC132" s="118"/>
      <c r="FQD132" s="118"/>
      <c r="FQE132" s="118"/>
      <c r="FQF132" s="118"/>
      <c r="FQG132" s="118"/>
      <c r="FQH132" s="118"/>
      <c r="FQI132" s="118"/>
      <c r="FQJ132" s="118"/>
      <c r="FQK132" s="118"/>
      <c r="FQL132" s="118"/>
      <c r="FQM132" s="118"/>
      <c r="FQN132" s="118"/>
      <c r="FQO132" s="118"/>
      <c r="FQP132" s="118"/>
      <c r="FQQ132" s="118"/>
      <c r="FQR132" s="118"/>
      <c r="FQS132" s="118"/>
      <c r="FQT132" s="118"/>
      <c r="FQU132" s="118"/>
      <c r="FQV132" s="118"/>
      <c r="FQW132" s="118"/>
      <c r="FQX132" s="118"/>
      <c r="FQY132" s="118"/>
      <c r="FQZ132" s="118"/>
      <c r="FRA132" s="118"/>
      <c r="FRB132" s="118"/>
      <c r="FRC132" s="118"/>
      <c r="FRD132" s="118"/>
      <c r="FRE132" s="118"/>
      <c r="FRF132" s="118"/>
      <c r="FRG132" s="118"/>
      <c r="FRH132" s="118"/>
      <c r="FRI132" s="118"/>
      <c r="FRJ132" s="118"/>
      <c r="FRK132" s="118"/>
      <c r="FRL132" s="118"/>
      <c r="FRM132" s="118"/>
      <c r="FRN132" s="118"/>
      <c r="FRO132" s="118"/>
      <c r="FRP132" s="118"/>
      <c r="FRQ132" s="118"/>
      <c r="FRR132" s="118"/>
      <c r="FRS132" s="118"/>
      <c r="FRT132" s="118"/>
      <c r="FRU132" s="118"/>
      <c r="FRV132" s="118"/>
      <c r="FRW132" s="118"/>
      <c r="FRX132" s="118"/>
      <c r="FRY132" s="118"/>
      <c r="FRZ132" s="118"/>
      <c r="FSA132" s="118"/>
      <c r="FSB132" s="118"/>
      <c r="FSC132" s="118"/>
      <c r="FSD132" s="118"/>
      <c r="FSE132" s="118"/>
      <c r="FSF132" s="118"/>
      <c r="FSG132" s="118"/>
      <c r="FSH132" s="118"/>
      <c r="FSI132" s="118"/>
      <c r="FSJ132" s="118"/>
      <c r="FSK132" s="118"/>
      <c r="FSL132" s="118"/>
      <c r="FSM132" s="118"/>
      <c r="FSN132" s="118"/>
      <c r="FSO132" s="118"/>
      <c r="FSP132" s="118"/>
      <c r="FSQ132" s="118"/>
      <c r="FSR132" s="118"/>
      <c r="FSS132" s="118"/>
      <c r="FST132" s="118"/>
      <c r="FSU132" s="118"/>
      <c r="FSV132" s="118"/>
      <c r="FSW132" s="118"/>
      <c r="FSX132" s="118"/>
      <c r="FSY132" s="118"/>
      <c r="FSZ132" s="118"/>
      <c r="FTA132" s="118"/>
      <c r="FTB132" s="118"/>
      <c r="FTC132" s="118"/>
      <c r="FTD132" s="118"/>
      <c r="FTE132" s="118"/>
      <c r="FTF132" s="118"/>
      <c r="FTG132" s="118"/>
      <c r="FTH132" s="118"/>
      <c r="FTI132" s="118"/>
      <c r="FTJ132" s="118"/>
      <c r="FTK132" s="118"/>
      <c r="FTL132" s="118"/>
      <c r="FTM132" s="118"/>
      <c r="FTN132" s="118"/>
      <c r="FTO132" s="118"/>
      <c r="FTP132" s="118"/>
      <c r="FTQ132" s="118"/>
      <c r="FTR132" s="118"/>
      <c r="FTS132" s="118"/>
      <c r="FTT132" s="118"/>
      <c r="FTU132" s="118"/>
      <c r="FTV132" s="118"/>
      <c r="FTW132" s="118"/>
      <c r="FTX132" s="118"/>
      <c r="FTY132" s="118"/>
      <c r="FTZ132" s="118"/>
      <c r="FUA132" s="118"/>
      <c r="FUB132" s="118"/>
      <c r="FUC132" s="118"/>
      <c r="FUD132" s="118"/>
      <c r="FUE132" s="118"/>
      <c r="FUF132" s="118"/>
      <c r="FUG132" s="118"/>
      <c r="FUH132" s="118"/>
      <c r="FUI132" s="118"/>
      <c r="FUJ132" s="118"/>
      <c r="FUK132" s="118"/>
      <c r="FUL132" s="118"/>
      <c r="FUM132" s="118"/>
      <c r="FUN132" s="118"/>
      <c r="FUO132" s="118"/>
      <c r="FUP132" s="118"/>
      <c r="FUQ132" s="118"/>
      <c r="FUR132" s="118"/>
      <c r="FUS132" s="118"/>
      <c r="FUT132" s="118"/>
      <c r="FUU132" s="118"/>
      <c r="FUV132" s="118"/>
      <c r="FUW132" s="118"/>
      <c r="FUX132" s="118"/>
      <c r="FUY132" s="118"/>
      <c r="FUZ132" s="118"/>
      <c r="FVA132" s="118"/>
      <c r="FVB132" s="118"/>
      <c r="FVC132" s="118"/>
      <c r="FVD132" s="118"/>
      <c r="FVE132" s="118"/>
      <c r="FVF132" s="118"/>
      <c r="FVG132" s="118"/>
      <c r="FVH132" s="118"/>
      <c r="FVI132" s="118"/>
      <c r="FVJ132" s="118"/>
      <c r="FVK132" s="118"/>
      <c r="FVL132" s="118"/>
      <c r="FVM132" s="118"/>
      <c r="FVN132" s="118"/>
      <c r="FVO132" s="118"/>
      <c r="FVP132" s="118"/>
      <c r="FVQ132" s="118"/>
      <c r="FVR132" s="118"/>
      <c r="FVS132" s="118"/>
      <c r="FVT132" s="118"/>
      <c r="FVU132" s="118"/>
      <c r="FVV132" s="118"/>
      <c r="FVW132" s="118"/>
      <c r="FVX132" s="118"/>
      <c r="FVY132" s="118"/>
      <c r="FVZ132" s="118"/>
      <c r="FWA132" s="118"/>
      <c r="FWB132" s="118"/>
      <c r="FWC132" s="118"/>
      <c r="FWD132" s="118"/>
      <c r="FWE132" s="118"/>
      <c r="FWF132" s="118"/>
      <c r="FWG132" s="118"/>
      <c r="FWH132" s="118"/>
      <c r="FWI132" s="118"/>
      <c r="FWJ132" s="118"/>
      <c r="FWK132" s="118"/>
      <c r="FWL132" s="118"/>
      <c r="FWM132" s="118"/>
      <c r="FWN132" s="118"/>
      <c r="FWO132" s="118"/>
      <c r="FWP132" s="118"/>
      <c r="FWQ132" s="118"/>
      <c r="FWR132" s="118"/>
      <c r="FWS132" s="118"/>
      <c r="FWT132" s="118"/>
      <c r="FWU132" s="118"/>
      <c r="FWV132" s="118"/>
      <c r="FWW132" s="118"/>
      <c r="FWX132" s="118"/>
      <c r="FWY132" s="118"/>
      <c r="FWZ132" s="118"/>
      <c r="FXA132" s="118"/>
      <c r="FXB132" s="118"/>
      <c r="FXC132" s="118"/>
      <c r="FXD132" s="118"/>
      <c r="FXE132" s="118"/>
      <c r="FXF132" s="118"/>
      <c r="FXG132" s="118"/>
      <c r="FXH132" s="118"/>
      <c r="FXI132" s="118"/>
      <c r="FXJ132" s="118"/>
      <c r="FXK132" s="118"/>
      <c r="FXL132" s="118"/>
      <c r="FXM132" s="118"/>
      <c r="FXN132" s="118"/>
      <c r="FXO132" s="118"/>
      <c r="FXP132" s="118"/>
      <c r="FXQ132" s="118"/>
      <c r="FXR132" s="118"/>
      <c r="FXS132" s="118"/>
      <c r="FXT132" s="118"/>
      <c r="FXU132" s="118"/>
      <c r="FXV132" s="118"/>
      <c r="FXW132" s="118"/>
      <c r="FXX132" s="118"/>
      <c r="FXY132" s="118"/>
      <c r="FXZ132" s="118"/>
      <c r="FYA132" s="118"/>
      <c r="FYB132" s="118"/>
      <c r="FYC132" s="118"/>
      <c r="FYD132" s="118"/>
      <c r="FYE132" s="118"/>
      <c r="FYF132" s="118"/>
      <c r="FYG132" s="118"/>
      <c r="FYH132" s="118"/>
      <c r="FYI132" s="118"/>
      <c r="FYJ132" s="118"/>
      <c r="FYK132" s="118"/>
      <c r="FYL132" s="118"/>
      <c r="FYM132" s="118"/>
      <c r="FYN132" s="118"/>
      <c r="FYO132" s="118"/>
      <c r="FYP132" s="118"/>
      <c r="FYQ132" s="118"/>
      <c r="FYR132" s="118"/>
      <c r="FYS132" s="118"/>
      <c r="FYT132" s="118"/>
      <c r="FYU132" s="118"/>
      <c r="FYV132" s="118"/>
      <c r="FYW132" s="118"/>
      <c r="FYX132" s="118"/>
      <c r="FYY132" s="118"/>
      <c r="FYZ132" s="118"/>
      <c r="FZA132" s="118"/>
      <c r="FZB132" s="118"/>
      <c r="FZC132" s="118"/>
      <c r="FZD132" s="118"/>
      <c r="FZE132" s="118"/>
      <c r="FZF132" s="118"/>
      <c r="FZG132" s="118"/>
      <c r="FZH132" s="118"/>
      <c r="FZI132" s="118"/>
      <c r="FZJ132" s="118"/>
      <c r="FZK132" s="118"/>
      <c r="FZL132" s="118"/>
      <c r="FZM132" s="118"/>
      <c r="FZN132" s="118"/>
      <c r="FZO132" s="118"/>
      <c r="FZP132" s="118"/>
      <c r="FZQ132" s="118"/>
      <c r="FZR132" s="118"/>
      <c r="FZS132" s="118"/>
      <c r="FZT132" s="118"/>
      <c r="FZU132" s="118"/>
      <c r="FZV132" s="118"/>
      <c r="FZW132" s="118"/>
      <c r="FZX132" s="118"/>
      <c r="FZY132" s="118"/>
      <c r="FZZ132" s="118"/>
      <c r="GAA132" s="118"/>
      <c r="GAB132" s="118"/>
      <c r="GAC132" s="118"/>
      <c r="GAD132" s="118"/>
      <c r="GAE132" s="118"/>
      <c r="GAF132" s="118"/>
      <c r="GAG132" s="118"/>
      <c r="GAH132" s="118"/>
      <c r="GAI132" s="118"/>
      <c r="GAJ132" s="118"/>
      <c r="GAK132" s="118"/>
      <c r="GAL132" s="118"/>
      <c r="GAM132" s="118"/>
      <c r="GAN132" s="118"/>
      <c r="GAO132" s="118"/>
      <c r="GAP132" s="118"/>
      <c r="GAQ132" s="118"/>
      <c r="GAR132" s="118"/>
      <c r="GAS132" s="118"/>
      <c r="GAT132" s="118"/>
      <c r="GAU132" s="118"/>
      <c r="GAV132" s="118"/>
      <c r="GAW132" s="118"/>
      <c r="GAX132" s="118"/>
      <c r="GAY132" s="118"/>
      <c r="GAZ132" s="118"/>
      <c r="GBA132" s="118"/>
      <c r="GBB132" s="118"/>
      <c r="GBC132" s="118"/>
      <c r="GBD132" s="118"/>
      <c r="GBE132" s="118"/>
      <c r="GBF132" s="118"/>
      <c r="GBG132" s="118"/>
      <c r="GBH132" s="118"/>
      <c r="GBI132" s="118"/>
      <c r="GBJ132" s="118"/>
      <c r="GBK132" s="118"/>
      <c r="GBL132" s="118"/>
      <c r="GBM132" s="118"/>
      <c r="GBN132" s="118"/>
      <c r="GBO132" s="118"/>
      <c r="GBP132" s="118"/>
      <c r="GBQ132" s="118"/>
      <c r="GBR132" s="118"/>
      <c r="GBS132" s="118"/>
      <c r="GBT132" s="118"/>
      <c r="GBU132" s="118"/>
      <c r="GBV132" s="118"/>
      <c r="GBW132" s="118"/>
      <c r="GBX132" s="118"/>
      <c r="GBY132" s="118"/>
      <c r="GBZ132" s="118"/>
      <c r="GCA132" s="118"/>
      <c r="GCB132" s="118"/>
      <c r="GCC132" s="118"/>
      <c r="GCD132" s="118"/>
      <c r="GCE132" s="118"/>
      <c r="GCF132" s="118"/>
      <c r="GCG132" s="118"/>
      <c r="GCH132" s="118"/>
      <c r="GCI132" s="118"/>
      <c r="GCJ132" s="118"/>
      <c r="GCK132" s="118"/>
      <c r="GCL132" s="118"/>
      <c r="GCM132" s="118"/>
      <c r="GCN132" s="118"/>
      <c r="GCO132" s="118"/>
      <c r="GCP132" s="118"/>
      <c r="GCQ132" s="118"/>
      <c r="GCR132" s="118"/>
      <c r="GCS132" s="118"/>
      <c r="GCT132" s="118"/>
      <c r="GCU132" s="118"/>
      <c r="GCV132" s="118"/>
      <c r="GCW132" s="118"/>
      <c r="GCX132" s="118"/>
      <c r="GCY132" s="118"/>
      <c r="GCZ132" s="118"/>
      <c r="GDA132" s="118"/>
      <c r="GDB132" s="118"/>
      <c r="GDC132" s="118"/>
      <c r="GDD132" s="118"/>
      <c r="GDE132" s="118"/>
      <c r="GDF132" s="118"/>
      <c r="GDG132" s="118"/>
      <c r="GDH132" s="118"/>
      <c r="GDI132" s="118"/>
      <c r="GDJ132" s="118"/>
      <c r="GDK132" s="118"/>
      <c r="GDL132" s="118"/>
      <c r="GDM132" s="118"/>
      <c r="GDN132" s="118"/>
      <c r="GDO132" s="118"/>
      <c r="GDP132" s="118"/>
      <c r="GDQ132" s="118"/>
      <c r="GDR132" s="118"/>
      <c r="GDS132" s="118"/>
      <c r="GDT132" s="118"/>
      <c r="GDU132" s="118"/>
      <c r="GDV132" s="118"/>
      <c r="GDW132" s="118"/>
      <c r="GDX132" s="118"/>
      <c r="GDY132" s="118"/>
      <c r="GDZ132" s="118"/>
      <c r="GEA132" s="118"/>
      <c r="GEB132" s="118"/>
      <c r="GEC132" s="118"/>
      <c r="GED132" s="118"/>
      <c r="GEE132" s="118"/>
      <c r="GEF132" s="118"/>
      <c r="GEG132" s="118"/>
      <c r="GEH132" s="118"/>
      <c r="GEI132" s="118"/>
      <c r="GEJ132" s="118"/>
      <c r="GEK132" s="118"/>
      <c r="GEL132" s="118"/>
      <c r="GEM132" s="118"/>
      <c r="GEN132" s="118"/>
      <c r="GEO132" s="118"/>
      <c r="GEP132" s="118"/>
      <c r="GEQ132" s="118"/>
      <c r="GER132" s="118"/>
      <c r="GES132" s="118"/>
      <c r="GET132" s="118"/>
      <c r="GEU132" s="118"/>
      <c r="GEV132" s="118"/>
      <c r="GEW132" s="118"/>
      <c r="GEX132" s="118"/>
      <c r="GEY132" s="118"/>
      <c r="GEZ132" s="118"/>
      <c r="GFA132" s="118"/>
      <c r="GFB132" s="118"/>
      <c r="GFC132" s="118"/>
      <c r="GFD132" s="118"/>
      <c r="GFE132" s="118"/>
      <c r="GFF132" s="118"/>
      <c r="GFG132" s="118"/>
      <c r="GFH132" s="118"/>
      <c r="GFI132" s="118"/>
      <c r="GFJ132" s="118"/>
      <c r="GFK132" s="118"/>
      <c r="GFL132" s="118"/>
      <c r="GFM132" s="118"/>
      <c r="GFN132" s="118"/>
      <c r="GFO132" s="118"/>
      <c r="GFP132" s="118"/>
      <c r="GFQ132" s="118"/>
      <c r="GFR132" s="118"/>
      <c r="GFS132" s="118"/>
      <c r="GFT132" s="118"/>
      <c r="GFU132" s="118"/>
      <c r="GFV132" s="118"/>
      <c r="GFW132" s="118"/>
      <c r="GFX132" s="118"/>
      <c r="GFY132" s="118"/>
      <c r="GFZ132" s="118"/>
      <c r="GGA132" s="118"/>
      <c r="GGB132" s="118"/>
      <c r="GGC132" s="118"/>
      <c r="GGD132" s="118"/>
      <c r="GGE132" s="118"/>
      <c r="GGF132" s="118"/>
      <c r="GGG132" s="118"/>
      <c r="GGH132" s="118"/>
      <c r="GGI132" s="118"/>
      <c r="GGJ132" s="118"/>
      <c r="GGK132" s="118"/>
      <c r="GGL132" s="118"/>
      <c r="GGM132" s="118"/>
      <c r="GGN132" s="118"/>
      <c r="GGO132" s="118"/>
      <c r="GGP132" s="118"/>
      <c r="GGQ132" s="118"/>
      <c r="GGR132" s="118"/>
      <c r="GGS132" s="118"/>
      <c r="GGT132" s="118"/>
      <c r="GGU132" s="118"/>
      <c r="GGV132" s="118"/>
      <c r="GGW132" s="118"/>
      <c r="GGX132" s="118"/>
      <c r="GGY132" s="118"/>
      <c r="GGZ132" s="118"/>
      <c r="GHA132" s="118"/>
      <c r="GHB132" s="118"/>
      <c r="GHC132" s="118"/>
      <c r="GHD132" s="118"/>
      <c r="GHE132" s="118"/>
      <c r="GHF132" s="118"/>
      <c r="GHG132" s="118"/>
      <c r="GHH132" s="118"/>
      <c r="GHI132" s="118"/>
      <c r="GHJ132" s="118"/>
      <c r="GHK132" s="118"/>
      <c r="GHL132" s="118"/>
      <c r="GHM132" s="118"/>
      <c r="GHN132" s="118"/>
      <c r="GHO132" s="118"/>
      <c r="GHP132" s="118"/>
      <c r="GHQ132" s="118"/>
      <c r="GHR132" s="118"/>
      <c r="GHS132" s="118"/>
      <c r="GHT132" s="118"/>
      <c r="GHU132" s="118"/>
      <c r="GHV132" s="118"/>
      <c r="GHW132" s="118"/>
      <c r="GHX132" s="118"/>
      <c r="GHY132" s="118"/>
      <c r="GHZ132" s="118"/>
      <c r="GIA132" s="118"/>
      <c r="GIB132" s="118"/>
      <c r="GIC132" s="118"/>
      <c r="GID132" s="118"/>
      <c r="GIE132" s="118"/>
      <c r="GIF132" s="118"/>
      <c r="GIG132" s="118"/>
      <c r="GIH132" s="118"/>
      <c r="GII132" s="118"/>
      <c r="GIJ132" s="118"/>
      <c r="GIK132" s="118"/>
      <c r="GIL132" s="118"/>
      <c r="GIM132" s="118"/>
      <c r="GIN132" s="118"/>
      <c r="GIO132" s="118"/>
      <c r="GIP132" s="118"/>
      <c r="GIQ132" s="118"/>
      <c r="GIR132" s="118"/>
      <c r="GIS132" s="118"/>
      <c r="GIT132" s="118"/>
      <c r="GIU132" s="118"/>
      <c r="GIV132" s="118"/>
      <c r="GIW132" s="118"/>
      <c r="GIX132" s="118"/>
      <c r="GIY132" s="118"/>
      <c r="GIZ132" s="118"/>
      <c r="GJA132" s="118"/>
      <c r="GJB132" s="118"/>
      <c r="GJC132" s="118"/>
      <c r="GJD132" s="118"/>
      <c r="GJE132" s="118"/>
      <c r="GJF132" s="118"/>
      <c r="GJG132" s="118"/>
      <c r="GJH132" s="118"/>
      <c r="GJI132" s="118"/>
      <c r="GJJ132" s="118"/>
      <c r="GJK132" s="118"/>
      <c r="GJL132" s="118"/>
      <c r="GJM132" s="118"/>
      <c r="GJN132" s="118"/>
      <c r="GJO132" s="118"/>
      <c r="GJP132" s="118"/>
      <c r="GJQ132" s="118"/>
      <c r="GJR132" s="118"/>
      <c r="GJS132" s="118"/>
      <c r="GJT132" s="118"/>
      <c r="GJU132" s="118"/>
      <c r="GJV132" s="118"/>
      <c r="GJW132" s="118"/>
      <c r="GJX132" s="118"/>
      <c r="GJY132" s="118"/>
      <c r="GJZ132" s="118"/>
      <c r="GKA132" s="118"/>
      <c r="GKB132" s="118"/>
      <c r="GKC132" s="118"/>
      <c r="GKD132" s="118"/>
      <c r="GKE132" s="118"/>
      <c r="GKF132" s="118"/>
      <c r="GKG132" s="118"/>
      <c r="GKH132" s="118"/>
      <c r="GKI132" s="118"/>
      <c r="GKJ132" s="118"/>
      <c r="GKK132" s="118"/>
      <c r="GKL132" s="118"/>
      <c r="GKM132" s="118"/>
      <c r="GKN132" s="118"/>
      <c r="GKO132" s="118"/>
      <c r="GKP132" s="118"/>
      <c r="GKQ132" s="118"/>
      <c r="GKR132" s="118"/>
      <c r="GKS132" s="118"/>
      <c r="GKT132" s="118"/>
      <c r="GKU132" s="118"/>
      <c r="GKV132" s="118"/>
      <c r="GKW132" s="118"/>
      <c r="GKX132" s="118"/>
      <c r="GKY132" s="118"/>
      <c r="GKZ132" s="118"/>
      <c r="GLA132" s="118"/>
      <c r="GLB132" s="118"/>
      <c r="GLC132" s="118"/>
      <c r="GLD132" s="118"/>
      <c r="GLE132" s="118"/>
      <c r="GLF132" s="118"/>
      <c r="GLG132" s="118"/>
      <c r="GLH132" s="118"/>
      <c r="GLI132" s="118"/>
      <c r="GLJ132" s="118"/>
      <c r="GLK132" s="118"/>
      <c r="GLL132" s="118"/>
      <c r="GLM132" s="118"/>
      <c r="GLN132" s="118"/>
      <c r="GLO132" s="118"/>
      <c r="GLP132" s="118"/>
      <c r="GLQ132" s="118"/>
      <c r="GLR132" s="118"/>
      <c r="GLS132" s="118"/>
      <c r="GLT132" s="118"/>
      <c r="GLU132" s="118"/>
      <c r="GLV132" s="118"/>
      <c r="GLW132" s="118"/>
      <c r="GLX132" s="118"/>
      <c r="GLY132" s="118"/>
      <c r="GLZ132" s="118"/>
      <c r="GMA132" s="118"/>
      <c r="GMB132" s="118"/>
      <c r="GMC132" s="118"/>
      <c r="GMD132" s="118"/>
      <c r="GME132" s="118"/>
      <c r="GMF132" s="118"/>
      <c r="GMG132" s="118"/>
      <c r="GMH132" s="118"/>
      <c r="GMI132" s="118"/>
      <c r="GMJ132" s="118"/>
      <c r="GMK132" s="118"/>
      <c r="GML132" s="118"/>
      <c r="GMM132" s="118"/>
      <c r="GMN132" s="118"/>
      <c r="GMO132" s="118"/>
      <c r="GMP132" s="118"/>
      <c r="GMQ132" s="118"/>
      <c r="GMR132" s="118"/>
      <c r="GMS132" s="118"/>
      <c r="GMT132" s="118"/>
      <c r="GMU132" s="118"/>
      <c r="GMV132" s="118"/>
      <c r="GMW132" s="118"/>
      <c r="GMX132" s="118"/>
      <c r="GMY132" s="118"/>
      <c r="GMZ132" s="118"/>
      <c r="GNA132" s="118"/>
      <c r="GNB132" s="118"/>
      <c r="GNC132" s="118"/>
      <c r="GND132" s="118"/>
      <c r="GNE132" s="118"/>
      <c r="GNF132" s="118"/>
      <c r="GNG132" s="118"/>
      <c r="GNH132" s="118"/>
      <c r="GNI132" s="118"/>
      <c r="GNJ132" s="118"/>
      <c r="GNK132" s="118"/>
      <c r="GNL132" s="118"/>
      <c r="GNM132" s="118"/>
      <c r="GNN132" s="118"/>
      <c r="GNO132" s="118"/>
      <c r="GNP132" s="118"/>
      <c r="GNQ132" s="118"/>
      <c r="GNR132" s="118"/>
      <c r="GNS132" s="118"/>
      <c r="GNT132" s="118"/>
      <c r="GNU132" s="118"/>
      <c r="GNV132" s="118"/>
      <c r="GNW132" s="118"/>
      <c r="GNX132" s="118"/>
      <c r="GNY132" s="118"/>
      <c r="GNZ132" s="118"/>
      <c r="GOA132" s="118"/>
      <c r="GOB132" s="118"/>
      <c r="GOC132" s="118"/>
      <c r="GOD132" s="118"/>
      <c r="GOE132" s="118"/>
      <c r="GOF132" s="118"/>
      <c r="GOG132" s="118"/>
      <c r="GOH132" s="118"/>
      <c r="GOI132" s="118"/>
      <c r="GOJ132" s="118"/>
      <c r="GOK132" s="118"/>
      <c r="GOL132" s="118"/>
      <c r="GOM132" s="118"/>
      <c r="GON132" s="118"/>
      <c r="GOO132" s="118"/>
      <c r="GOP132" s="118"/>
      <c r="GOQ132" s="118"/>
      <c r="GOR132" s="118"/>
      <c r="GOS132" s="118"/>
      <c r="GOT132" s="118"/>
      <c r="GOU132" s="118"/>
      <c r="GOV132" s="118"/>
      <c r="GOW132" s="118"/>
      <c r="GOX132" s="118"/>
      <c r="GOY132" s="118"/>
      <c r="GOZ132" s="118"/>
      <c r="GPA132" s="118"/>
      <c r="GPB132" s="118"/>
      <c r="GPC132" s="118"/>
      <c r="GPD132" s="118"/>
      <c r="GPE132" s="118"/>
      <c r="GPF132" s="118"/>
      <c r="GPG132" s="118"/>
      <c r="GPH132" s="118"/>
      <c r="GPI132" s="118"/>
      <c r="GPJ132" s="118"/>
      <c r="GPK132" s="118"/>
      <c r="GPL132" s="118"/>
      <c r="GPM132" s="118"/>
      <c r="GPN132" s="118"/>
      <c r="GPO132" s="118"/>
      <c r="GPP132" s="118"/>
      <c r="GPQ132" s="118"/>
      <c r="GPR132" s="118"/>
      <c r="GPS132" s="118"/>
      <c r="GPT132" s="118"/>
      <c r="GPU132" s="118"/>
      <c r="GPV132" s="118"/>
      <c r="GPW132" s="118"/>
      <c r="GPX132" s="118"/>
      <c r="GPY132" s="118"/>
      <c r="GPZ132" s="118"/>
      <c r="GQA132" s="118"/>
      <c r="GQB132" s="118"/>
      <c r="GQC132" s="118"/>
      <c r="GQD132" s="118"/>
      <c r="GQE132" s="118"/>
      <c r="GQF132" s="118"/>
      <c r="GQG132" s="118"/>
      <c r="GQH132" s="118"/>
      <c r="GQI132" s="118"/>
      <c r="GQJ132" s="118"/>
      <c r="GQK132" s="118"/>
      <c r="GQL132" s="118"/>
      <c r="GQM132" s="118"/>
      <c r="GQN132" s="118"/>
      <c r="GQO132" s="118"/>
      <c r="GQP132" s="118"/>
      <c r="GQQ132" s="118"/>
      <c r="GQR132" s="118"/>
      <c r="GQS132" s="118"/>
      <c r="GQT132" s="118"/>
      <c r="GQU132" s="118"/>
      <c r="GQV132" s="118"/>
      <c r="GQW132" s="118"/>
      <c r="GQX132" s="118"/>
      <c r="GQY132" s="118"/>
      <c r="GQZ132" s="118"/>
      <c r="GRA132" s="118"/>
      <c r="GRB132" s="118"/>
      <c r="GRC132" s="118"/>
      <c r="GRD132" s="118"/>
      <c r="GRE132" s="118"/>
      <c r="GRF132" s="118"/>
      <c r="GRG132" s="118"/>
      <c r="GRH132" s="118"/>
      <c r="GRI132" s="118"/>
      <c r="GRJ132" s="118"/>
      <c r="GRK132" s="118"/>
      <c r="GRL132" s="118"/>
      <c r="GRM132" s="118"/>
      <c r="GRN132" s="118"/>
      <c r="GRO132" s="118"/>
      <c r="GRP132" s="118"/>
      <c r="GRQ132" s="118"/>
      <c r="GRR132" s="118"/>
      <c r="GRS132" s="118"/>
      <c r="GRT132" s="118"/>
      <c r="GRU132" s="118"/>
      <c r="GRV132" s="118"/>
      <c r="GRW132" s="118"/>
      <c r="GRX132" s="118"/>
      <c r="GRY132" s="118"/>
      <c r="GRZ132" s="118"/>
      <c r="GSA132" s="118"/>
      <c r="GSB132" s="118"/>
      <c r="GSC132" s="118"/>
      <c r="GSD132" s="118"/>
      <c r="GSE132" s="118"/>
      <c r="GSF132" s="118"/>
      <c r="GSG132" s="118"/>
      <c r="GSH132" s="118"/>
      <c r="GSI132" s="118"/>
      <c r="GSJ132" s="118"/>
      <c r="GSK132" s="118"/>
      <c r="GSL132" s="118"/>
      <c r="GSM132" s="118"/>
      <c r="GSN132" s="118"/>
      <c r="GSO132" s="118"/>
      <c r="GSP132" s="118"/>
      <c r="GSQ132" s="118"/>
      <c r="GSR132" s="118"/>
      <c r="GSS132" s="118"/>
      <c r="GST132" s="118"/>
      <c r="GSU132" s="118"/>
      <c r="GSV132" s="118"/>
      <c r="GSW132" s="118"/>
      <c r="GSX132" s="118"/>
      <c r="GSY132" s="118"/>
      <c r="GSZ132" s="118"/>
      <c r="GTA132" s="118"/>
      <c r="GTB132" s="118"/>
      <c r="GTC132" s="118"/>
      <c r="GTD132" s="118"/>
      <c r="GTE132" s="118"/>
      <c r="GTF132" s="118"/>
      <c r="GTG132" s="118"/>
      <c r="GTH132" s="118"/>
      <c r="GTI132" s="118"/>
      <c r="GTJ132" s="118"/>
      <c r="GTK132" s="118"/>
      <c r="GTL132" s="118"/>
      <c r="GTM132" s="118"/>
      <c r="GTN132" s="118"/>
      <c r="GTO132" s="118"/>
      <c r="GTP132" s="118"/>
      <c r="GTQ132" s="118"/>
      <c r="GTR132" s="118"/>
      <c r="GTS132" s="118"/>
      <c r="GTT132" s="118"/>
      <c r="GTU132" s="118"/>
      <c r="GTV132" s="118"/>
      <c r="GTW132" s="118"/>
      <c r="GTX132" s="118"/>
      <c r="GTY132" s="118"/>
      <c r="GTZ132" s="118"/>
      <c r="GUA132" s="118"/>
      <c r="GUB132" s="118"/>
      <c r="GUC132" s="118"/>
      <c r="GUD132" s="118"/>
      <c r="GUE132" s="118"/>
      <c r="GUF132" s="118"/>
      <c r="GUG132" s="118"/>
      <c r="GUH132" s="118"/>
      <c r="GUI132" s="118"/>
      <c r="GUJ132" s="118"/>
      <c r="GUK132" s="118"/>
      <c r="GUL132" s="118"/>
      <c r="GUM132" s="118"/>
      <c r="GUN132" s="118"/>
      <c r="GUO132" s="118"/>
      <c r="GUP132" s="118"/>
      <c r="GUQ132" s="118"/>
      <c r="GUR132" s="118"/>
      <c r="GUS132" s="118"/>
      <c r="GUT132" s="118"/>
      <c r="GUU132" s="118"/>
      <c r="GUV132" s="118"/>
      <c r="GUW132" s="118"/>
      <c r="GUX132" s="118"/>
      <c r="GUY132" s="118"/>
      <c r="GUZ132" s="118"/>
      <c r="GVA132" s="118"/>
      <c r="GVB132" s="118"/>
      <c r="GVC132" s="118"/>
      <c r="GVD132" s="118"/>
      <c r="GVE132" s="118"/>
      <c r="GVF132" s="118"/>
      <c r="GVG132" s="118"/>
      <c r="GVH132" s="118"/>
      <c r="GVI132" s="118"/>
      <c r="GVJ132" s="118"/>
      <c r="GVK132" s="118"/>
      <c r="GVL132" s="118"/>
      <c r="GVM132" s="118"/>
      <c r="GVN132" s="118"/>
      <c r="GVO132" s="118"/>
      <c r="GVP132" s="118"/>
      <c r="GVQ132" s="118"/>
      <c r="GVR132" s="118"/>
      <c r="GVS132" s="118"/>
      <c r="GVT132" s="118"/>
      <c r="GVU132" s="118"/>
      <c r="GVV132" s="118"/>
      <c r="GVW132" s="118"/>
      <c r="GVX132" s="118"/>
      <c r="GVY132" s="118"/>
      <c r="GVZ132" s="118"/>
      <c r="GWA132" s="118"/>
      <c r="GWB132" s="118"/>
      <c r="GWC132" s="118"/>
      <c r="GWD132" s="118"/>
      <c r="GWE132" s="118"/>
      <c r="GWF132" s="118"/>
      <c r="GWG132" s="118"/>
      <c r="GWH132" s="118"/>
      <c r="GWI132" s="118"/>
      <c r="GWJ132" s="118"/>
      <c r="GWK132" s="118"/>
      <c r="GWL132" s="118"/>
      <c r="GWM132" s="118"/>
      <c r="GWN132" s="118"/>
      <c r="GWO132" s="118"/>
      <c r="GWP132" s="118"/>
      <c r="GWQ132" s="118"/>
      <c r="GWR132" s="118"/>
      <c r="GWS132" s="118"/>
      <c r="GWT132" s="118"/>
      <c r="GWU132" s="118"/>
      <c r="GWV132" s="118"/>
      <c r="GWW132" s="118"/>
      <c r="GWX132" s="118"/>
      <c r="GWY132" s="118"/>
      <c r="GWZ132" s="118"/>
      <c r="GXA132" s="118"/>
      <c r="GXB132" s="118"/>
      <c r="GXC132" s="118"/>
      <c r="GXD132" s="118"/>
      <c r="GXE132" s="118"/>
      <c r="GXF132" s="118"/>
      <c r="GXG132" s="118"/>
      <c r="GXH132" s="118"/>
      <c r="GXI132" s="118"/>
      <c r="GXJ132" s="118"/>
      <c r="GXK132" s="118"/>
      <c r="GXL132" s="118"/>
      <c r="GXM132" s="118"/>
      <c r="GXN132" s="118"/>
      <c r="GXO132" s="118"/>
      <c r="GXP132" s="118"/>
      <c r="GXQ132" s="118"/>
      <c r="GXR132" s="118"/>
      <c r="GXS132" s="118"/>
      <c r="GXT132" s="118"/>
      <c r="GXU132" s="118"/>
      <c r="GXV132" s="118"/>
      <c r="GXW132" s="118"/>
      <c r="GXX132" s="118"/>
      <c r="GXY132" s="118"/>
      <c r="GXZ132" s="118"/>
      <c r="GYA132" s="118"/>
      <c r="GYB132" s="118"/>
      <c r="GYC132" s="118"/>
      <c r="GYD132" s="118"/>
      <c r="GYE132" s="118"/>
      <c r="GYF132" s="118"/>
      <c r="GYG132" s="118"/>
      <c r="GYH132" s="118"/>
      <c r="GYI132" s="118"/>
      <c r="GYJ132" s="118"/>
      <c r="GYK132" s="118"/>
      <c r="GYL132" s="118"/>
      <c r="GYM132" s="118"/>
      <c r="GYN132" s="118"/>
      <c r="GYO132" s="118"/>
      <c r="GYP132" s="118"/>
      <c r="GYQ132" s="118"/>
      <c r="GYR132" s="118"/>
      <c r="GYS132" s="118"/>
      <c r="GYT132" s="118"/>
      <c r="GYU132" s="118"/>
      <c r="GYV132" s="118"/>
      <c r="GYW132" s="118"/>
      <c r="GYX132" s="118"/>
      <c r="GYY132" s="118"/>
      <c r="GYZ132" s="118"/>
      <c r="GZA132" s="118"/>
      <c r="GZB132" s="118"/>
      <c r="GZC132" s="118"/>
      <c r="GZD132" s="118"/>
      <c r="GZE132" s="118"/>
      <c r="GZF132" s="118"/>
      <c r="GZG132" s="118"/>
      <c r="GZH132" s="118"/>
      <c r="GZI132" s="118"/>
      <c r="GZJ132" s="118"/>
      <c r="GZK132" s="118"/>
      <c r="GZL132" s="118"/>
      <c r="GZM132" s="118"/>
      <c r="GZN132" s="118"/>
      <c r="GZO132" s="118"/>
      <c r="GZP132" s="118"/>
      <c r="GZQ132" s="118"/>
      <c r="GZR132" s="118"/>
      <c r="GZS132" s="118"/>
      <c r="GZT132" s="118"/>
      <c r="GZU132" s="118"/>
      <c r="GZV132" s="118"/>
      <c r="GZW132" s="118"/>
      <c r="GZX132" s="118"/>
      <c r="GZY132" s="118"/>
      <c r="GZZ132" s="118"/>
      <c r="HAA132" s="118"/>
      <c r="HAB132" s="118"/>
      <c r="HAC132" s="118"/>
      <c r="HAD132" s="118"/>
      <c r="HAE132" s="118"/>
      <c r="HAF132" s="118"/>
      <c r="HAG132" s="118"/>
      <c r="HAH132" s="118"/>
      <c r="HAI132" s="118"/>
      <c r="HAJ132" s="118"/>
      <c r="HAK132" s="118"/>
      <c r="HAL132" s="118"/>
      <c r="HAM132" s="118"/>
      <c r="HAN132" s="118"/>
      <c r="HAO132" s="118"/>
      <c r="HAP132" s="118"/>
      <c r="HAQ132" s="118"/>
      <c r="HAR132" s="118"/>
      <c r="HAS132" s="118"/>
      <c r="HAT132" s="118"/>
      <c r="HAU132" s="118"/>
      <c r="HAV132" s="118"/>
      <c r="HAW132" s="118"/>
      <c r="HAX132" s="118"/>
      <c r="HAY132" s="118"/>
      <c r="HAZ132" s="118"/>
      <c r="HBA132" s="118"/>
      <c r="HBB132" s="118"/>
      <c r="HBC132" s="118"/>
      <c r="HBD132" s="118"/>
      <c r="HBE132" s="118"/>
      <c r="HBF132" s="118"/>
      <c r="HBG132" s="118"/>
      <c r="HBH132" s="118"/>
      <c r="HBI132" s="118"/>
      <c r="HBJ132" s="118"/>
      <c r="HBK132" s="118"/>
      <c r="HBL132" s="118"/>
      <c r="HBM132" s="118"/>
      <c r="HBN132" s="118"/>
      <c r="HBO132" s="118"/>
      <c r="HBP132" s="118"/>
      <c r="HBQ132" s="118"/>
      <c r="HBR132" s="118"/>
      <c r="HBS132" s="118"/>
      <c r="HBT132" s="118"/>
      <c r="HBU132" s="118"/>
      <c r="HBV132" s="118"/>
      <c r="HBW132" s="118"/>
      <c r="HBX132" s="118"/>
      <c r="HBY132" s="118"/>
      <c r="HBZ132" s="118"/>
      <c r="HCA132" s="118"/>
      <c r="HCB132" s="118"/>
      <c r="HCC132" s="118"/>
      <c r="HCD132" s="118"/>
      <c r="HCE132" s="118"/>
      <c r="HCF132" s="118"/>
      <c r="HCG132" s="118"/>
      <c r="HCH132" s="118"/>
      <c r="HCI132" s="118"/>
      <c r="HCJ132" s="118"/>
      <c r="HCK132" s="118"/>
      <c r="HCL132" s="118"/>
      <c r="HCM132" s="118"/>
      <c r="HCN132" s="118"/>
      <c r="HCO132" s="118"/>
      <c r="HCP132" s="118"/>
      <c r="HCQ132" s="118"/>
      <c r="HCR132" s="118"/>
      <c r="HCS132" s="118"/>
      <c r="HCT132" s="118"/>
      <c r="HCU132" s="118"/>
      <c r="HCV132" s="118"/>
      <c r="HCW132" s="118"/>
      <c r="HCX132" s="118"/>
      <c r="HCY132" s="118"/>
      <c r="HCZ132" s="118"/>
      <c r="HDA132" s="118"/>
      <c r="HDB132" s="118"/>
      <c r="HDC132" s="118"/>
      <c r="HDD132" s="118"/>
      <c r="HDE132" s="118"/>
      <c r="HDF132" s="118"/>
      <c r="HDG132" s="118"/>
      <c r="HDH132" s="118"/>
      <c r="HDI132" s="118"/>
      <c r="HDJ132" s="118"/>
      <c r="HDK132" s="118"/>
      <c r="HDL132" s="118"/>
      <c r="HDM132" s="118"/>
      <c r="HDN132" s="118"/>
      <c r="HDO132" s="118"/>
      <c r="HDP132" s="118"/>
      <c r="HDQ132" s="118"/>
      <c r="HDR132" s="118"/>
      <c r="HDS132" s="118"/>
      <c r="HDT132" s="118"/>
      <c r="HDU132" s="118"/>
      <c r="HDV132" s="118"/>
      <c r="HDW132" s="118"/>
      <c r="HDX132" s="118"/>
      <c r="HDY132" s="118"/>
      <c r="HDZ132" s="118"/>
      <c r="HEA132" s="118"/>
      <c r="HEB132" s="118"/>
      <c r="HEC132" s="118"/>
      <c r="HED132" s="118"/>
      <c r="HEE132" s="118"/>
      <c r="HEF132" s="118"/>
      <c r="HEG132" s="118"/>
      <c r="HEH132" s="118"/>
      <c r="HEI132" s="118"/>
      <c r="HEJ132" s="118"/>
      <c r="HEK132" s="118"/>
      <c r="HEL132" s="118"/>
      <c r="HEM132" s="118"/>
      <c r="HEN132" s="118"/>
      <c r="HEO132" s="118"/>
      <c r="HEP132" s="118"/>
      <c r="HEQ132" s="118"/>
      <c r="HER132" s="118"/>
      <c r="HES132" s="118"/>
      <c r="HET132" s="118"/>
      <c r="HEU132" s="118"/>
      <c r="HEV132" s="118"/>
      <c r="HEW132" s="118"/>
      <c r="HEX132" s="118"/>
      <c r="HEY132" s="118"/>
      <c r="HEZ132" s="118"/>
      <c r="HFA132" s="118"/>
      <c r="HFB132" s="118"/>
      <c r="HFC132" s="118"/>
      <c r="HFD132" s="118"/>
      <c r="HFE132" s="118"/>
      <c r="HFF132" s="118"/>
      <c r="HFG132" s="118"/>
      <c r="HFH132" s="118"/>
      <c r="HFI132" s="118"/>
      <c r="HFJ132" s="118"/>
      <c r="HFK132" s="118"/>
      <c r="HFL132" s="118"/>
      <c r="HFM132" s="118"/>
      <c r="HFN132" s="118"/>
      <c r="HFO132" s="118"/>
      <c r="HFP132" s="118"/>
      <c r="HFQ132" s="118"/>
      <c r="HFR132" s="118"/>
      <c r="HFS132" s="118"/>
      <c r="HFT132" s="118"/>
      <c r="HFU132" s="118"/>
      <c r="HFV132" s="118"/>
      <c r="HFW132" s="118"/>
      <c r="HFX132" s="118"/>
      <c r="HFY132" s="118"/>
      <c r="HFZ132" s="118"/>
      <c r="HGA132" s="118"/>
      <c r="HGB132" s="118"/>
      <c r="HGC132" s="118"/>
      <c r="HGD132" s="118"/>
      <c r="HGE132" s="118"/>
      <c r="HGF132" s="118"/>
      <c r="HGG132" s="118"/>
      <c r="HGH132" s="118"/>
      <c r="HGI132" s="118"/>
      <c r="HGJ132" s="118"/>
      <c r="HGK132" s="118"/>
      <c r="HGL132" s="118"/>
      <c r="HGM132" s="118"/>
      <c r="HGN132" s="118"/>
      <c r="HGO132" s="118"/>
      <c r="HGP132" s="118"/>
      <c r="HGQ132" s="118"/>
      <c r="HGR132" s="118"/>
      <c r="HGS132" s="118"/>
      <c r="HGT132" s="118"/>
      <c r="HGU132" s="118"/>
      <c r="HGV132" s="118"/>
      <c r="HGW132" s="118"/>
      <c r="HGX132" s="118"/>
      <c r="HGY132" s="118"/>
      <c r="HGZ132" s="118"/>
      <c r="HHA132" s="118"/>
      <c r="HHB132" s="118"/>
      <c r="HHC132" s="118"/>
      <c r="HHD132" s="118"/>
      <c r="HHE132" s="118"/>
      <c r="HHF132" s="118"/>
      <c r="HHG132" s="118"/>
      <c r="HHH132" s="118"/>
      <c r="HHI132" s="118"/>
      <c r="HHJ132" s="118"/>
      <c r="HHK132" s="118"/>
      <c r="HHL132" s="118"/>
      <c r="HHM132" s="118"/>
      <c r="HHN132" s="118"/>
      <c r="HHO132" s="118"/>
      <c r="HHP132" s="118"/>
      <c r="HHQ132" s="118"/>
      <c r="HHR132" s="118"/>
      <c r="HHS132" s="118"/>
      <c r="HHT132" s="118"/>
      <c r="HHU132" s="118"/>
      <c r="HHV132" s="118"/>
      <c r="HHW132" s="118"/>
      <c r="HHX132" s="118"/>
      <c r="HHY132" s="118"/>
      <c r="HHZ132" s="118"/>
      <c r="HIA132" s="118"/>
      <c r="HIB132" s="118"/>
      <c r="HIC132" s="118"/>
      <c r="HID132" s="118"/>
      <c r="HIE132" s="118"/>
      <c r="HIF132" s="118"/>
      <c r="HIG132" s="118"/>
      <c r="HIH132" s="118"/>
      <c r="HII132" s="118"/>
      <c r="HIJ132" s="118"/>
      <c r="HIK132" s="118"/>
      <c r="HIL132" s="118"/>
      <c r="HIM132" s="118"/>
      <c r="HIN132" s="118"/>
      <c r="HIO132" s="118"/>
      <c r="HIP132" s="118"/>
      <c r="HIQ132" s="118"/>
      <c r="HIR132" s="118"/>
      <c r="HIS132" s="118"/>
      <c r="HIT132" s="118"/>
      <c r="HIU132" s="118"/>
      <c r="HIV132" s="118"/>
      <c r="HIW132" s="118"/>
      <c r="HIX132" s="118"/>
      <c r="HIY132" s="118"/>
      <c r="HIZ132" s="118"/>
      <c r="HJA132" s="118"/>
      <c r="HJB132" s="118"/>
      <c r="HJC132" s="118"/>
      <c r="HJD132" s="118"/>
      <c r="HJE132" s="118"/>
      <c r="HJF132" s="118"/>
      <c r="HJG132" s="118"/>
      <c r="HJH132" s="118"/>
      <c r="HJI132" s="118"/>
      <c r="HJJ132" s="118"/>
      <c r="HJK132" s="118"/>
      <c r="HJL132" s="118"/>
      <c r="HJM132" s="118"/>
      <c r="HJN132" s="118"/>
      <c r="HJO132" s="118"/>
      <c r="HJP132" s="118"/>
      <c r="HJQ132" s="118"/>
      <c r="HJR132" s="118"/>
      <c r="HJS132" s="118"/>
      <c r="HJT132" s="118"/>
      <c r="HJU132" s="118"/>
      <c r="HJV132" s="118"/>
      <c r="HJW132" s="118"/>
      <c r="HJX132" s="118"/>
      <c r="HJY132" s="118"/>
      <c r="HJZ132" s="118"/>
      <c r="HKA132" s="118"/>
      <c r="HKB132" s="118"/>
      <c r="HKC132" s="118"/>
      <c r="HKD132" s="118"/>
      <c r="HKE132" s="118"/>
      <c r="HKF132" s="118"/>
      <c r="HKG132" s="118"/>
      <c r="HKH132" s="118"/>
      <c r="HKI132" s="118"/>
      <c r="HKJ132" s="118"/>
      <c r="HKK132" s="118"/>
      <c r="HKL132" s="118"/>
      <c r="HKM132" s="118"/>
      <c r="HKN132" s="118"/>
      <c r="HKO132" s="118"/>
      <c r="HKP132" s="118"/>
      <c r="HKQ132" s="118"/>
      <c r="HKR132" s="118"/>
      <c r="HKS132" s="118"/>
      <c r="HKT132" s="118"/>
      <c r="HKU132" s="118"/>
      <c r="HKV132" s="118"/>
      <c r="HKW132" s="118"/>
      <c r="HKX132" s="118"/>
      <c r="HKY132" s="118"/>
      <c r="HKZ132" s="118"/>
      <c r="HLA132" s="118"/>
      <c r="HLB132" s="118"/>
      <c r="HLC132" s="118"/>
      <c r="HLD132" s="118"/>
      <c r="HLE132" s="118"/>
      <c r="HLF132" s="118"/>
      <c r="HLG132" s="118"/>
      <c r="HLH132" s="118"/>
      <c r="HLI132" s="118"/>
      <c r="HLJ132" s="118"/>
      <c r="HLK132" s="118"/>
      <c r="HLL132" s="118"/>
      <c r="HLM132" s="118"/>
      <c r="HLN132" s="118"/>
      <c r="HLO132" s="118"/>
      <c r="HLP132" s="118"/>
      <c r="HLQ132" s="118"/>
      <c r="HLR132" s="118"/>
      <c r="HLS132" s="118"/>
      <c r="HLT132" s="118"/>
      <c r="HLU132" s="118"/>
      <c r="HLV132" s="118"/>
      <c r="HLW132" s="118"/>
      <c r="HLX132" s="118"/>
      <c r="HLY132" s="118"/>
      <c r="HLZ132" s="118"/>
      <c r="HMA132" s="118"/>
      <c r="HMB132" s="118"/>
      <c r="HMC132" s="118"/>
      <c r="HMD132" s="118"/>
      <c r="HME132" s="118"/>
      <c r="HMF132" s="118"/>
      <c r="HMG132" s="118"/>
      <c r="HMH132" s="118"/>
      <c r="HMI132" s="118"/>
      <c r="HMJ132" s="118"/>
      <c r="HMK132" s="118"/>
      <c r="HML132" s="118"/>
      <c r="HMM132" s="118"/>
      <c r="HMN132" s="118"/>
      <c r="HMO132" s="118"/>
      <c r="HMP132" s="118"/>
      <c r="HMQ132" s="118"/>
      <c r="HMR132" s="118"/>
      <c r="HMS132" s="118"/>
      <c r="HMT132" s="118"/>
      <c r="HMU132" s="118"/>
      <c r="HMV132" s="118"/>
      <c r="HMW132" s="118"/>
      <c r="HMX132" s="118"/>
      <c r="HMY132" s="118"/>
      <c r="HMZ132" s="118"/>
      <c r="HNA132" s="118"/>
      <c r="HNB132" s="118"/>
      <c r="HNC132" s="118"/>
      <c r="HND132" s="118"/>
      <c r="HNE132" s="118"/>
      <c r="HNF132" s="118"/>
      <c r="HNG132" s="118"/>
      <c r="HNH132" s="118"/>
      <c r="HNI132" s="118"/>
      <c r="HNJ132" s="118"/>
      <c r="HNK132" s="118"/>
      <c r="HNL132" s="118"/>
      <c r="HNM132" s="118"/>
      <c r="HNN132" s="118"/>
      <c r="HNO132" s="118"/>
      <c r="HNP132" s="118"/>
      <c r="HNQ132" s="118"/>
      <c r="HNR132" s="118"/>
      <c r="HNS132" s="118"/>
      <c r="HNT132" s="118"/>
      <c r="HNU132" s="118"/>
      <c r="HNV132" s="118"/>
      <c r="HNW132" s="118"/>
      <c r="HNX132" s="118"/>
      <c r="HNY132" s="118"/>
      <c r="HNZ132" s="118"/>
      <c r="HOA132" s="118"/>
      <c r="HOB132" s="118"/>
      <c r="HOC132" s="118"/>
      <c r="HOD132" s="118"/>
      <c r="HOE132" s="118"/>
      <c r="HOF132" s="118"/>
      <c r="HOG132" s="118"/>
      <c r="HOH132" s="118"/>
      <c r="HOI132" s="118"/>
      <c r="HOJ132" s="118"/>
      <c r="HOK132" s="118"/>
      <c r="HOL132" s="118"/>
      <c r="HOM132" s="118"/>
      <c r="HON132" s="118"/>
      <c r="HOO132" s="118"/>
      <c r="HOP132" s="118"/>
      <c r="HOQ132" s="118"/>
      <c r="HOR132" s="118"/>
      <c r="HOS132" s="118"/>
      <c r="HOT132" s="118"/>
      <c r="HOU132" s="118"/>
      <c r="HOV132" s="118"/>
      <c r="HOW132" s="118"/>
      <c r="HOX132" s="118"/>
      <c r="HOY132" s="118"/>
      <c r="HOZ132" s="118"/>
      <c r="HPA132" s="118"/>
      <c r="HPB132" s="118"/>
      <c r="HPC132" s="118"/>
      <c r="HPD132" s="118"/>
      <c r="HPE132" s="118"/>
      <c r="HPF132" s="118"/>
      <c r="HPG132" s="118"/>
      <c r="HPH132" s="118"/>
      <c r="HPI132" s="118"/>
      <c r="HPJ132" s="118"/>
      <c r="HPK132" s="118"/>
      <c r="HPL132" s="118"/>
      <c r="HPM132" s="118"/>
      <c r="HPN132" s="118"/>
      <c r="HPO132" s="118"/>
      <c r="HPP132" s="118"/>
      <c r="HPQ132" s="118"/>
      <c r="HPR132" s="118"/>
      <c r="HPS132" s="118"/>
      <c r="HPT132" s="118"/>
      <c r="HPU132" s="118"/>
      <c r="HPV132" s="118"/>
      <c r="HPW132" s="118"/>
      <c r="HPX132" s="118"/>
      <c r="HPY132" s="118"/>
      <c r="HPZ132" s="118"/>
      <c r="HQA132" s="118"/>
      <c r="HQB132" s="118"/>
      <c r="HQC132" s="118"/>
      <c r="HQD132" s="118"/>
      <c r="HQE132" s="118"/>
      <c r="HQF132" s="118"/>
      <c r="HQG132" s="118"/>
      <c r="HQH132" s="118"/>
      <c r="HQI132" s="118"/>
      <c r="HQJ132" s="118"/>
      <c r="HQK132" s="118"/>
      <c r="HQL132" s="118"/>
      <c r="HQM132" s="118"/>
      <c r="HQN132" s="118"/>
      <c r="HQO132" s="118"/>
      <c r="HQP132" s="118"/>
      <c r="HQQ132" s="118"/>
      <c r="HQR132" s="118"/>
      <c r="HQS132" s="118"/>
      <c r="HQT132" s="118"/>
      <c r="HQU132" s="118"/>
      <c r="HQV132" s="118"/>
      <c r="HQW132" s="118"/>
      <c r="HQX132" s="118"/>
      <c r="HQY132" s="118"/>
      <c r="HQZ132" s="118"/>
      <c r="HRA132" s="118"/>
      <c r="HRB132" s="118"/>
      <c r="HRC132" s="118"/>
      <c r="HRD132" s="118"/>
      <c r="HRE132" s="118"/>
      <c r="HRF132" s="118"/>
      <c r="HRG132" s="118"/>
      <c r="HRH132" s="118"/>
      <c r="HRI132" s="118"/>
      <c r="HRJ132" s="118"/>
      <c r="HRK132" s="118"/>
      <c r="HRL132" s="118"/>
      <c r="HRM132" s="118"/>
      <c r="HRN132" s="118"/>
      <c r="HRO132" s="118"/>
      <c r="HRP132" s="118"/>
      <c r="HRQ132" s="118"/>
      <c r="HRR132" s="118"/>
      <c r="HRS132" s="118"/>
      <c r="HRT132" s="118"/>
      <c r="HRU132" s="118"/>
      <c r="HRV132" s="118"/>
      <c r="HRW132" s="118"/>
      <c r="HRX132" s="118"/>
      <c r="HRY132" s="118"/>
      <c r="HRZ132" s="118"/>
      <c r="HSA132" s="118"/>
      <c r="HSB132" s="118"/>
      <c r="HSC132" s="118"/>
      <c r="HSD132" s="118"/>
      <c r="HSE132" s="118"/>
      <c r="HSF132" s="118"/>
      <c r="HSG132" s="118"/>
      <c r="HSH132" s="118"/>
      <c r="HSI132" s="118"/>
      <c r="HSJ132" s="118"/>
      <c r="HSK132" s="118"/>
      <c r="HSL132" s="118"/>
      <c r="HSM132" s="118"/>
      <c r="HSN132" s="118"/>
      <c r="HSO132" s="118"/>
      <c r="HSP132" s="118"/>
      <c r="HSQ132" s="118"/>
      <c r="HSR132" s="118"/>
      <c r="HSS132" s="118"/>
      <c r="HST132" s="118"/>
      <c r="HSU132" s="118"/>
      <c r="HSV132" s="118"/>
      <c r="HSW132" s="118"/>
      <c r="HSX132" s="118"/>
      <c r="HSY132" s="118"/>
      <c r="HSZ132" s="118"/>
      <c r="HTA132" s="118"/>
      <c r="HTB132" s="118"/>
      <c r="HTC132" s="118"/>
      <c r="HTD132" s="118"/>
      <c r="HTE132" s="118"/>
      <c r="HTF132" s="118"/>
      <c r="HTG132" s="118"/>
      <c r="HTH132" s="118"/>
      <c r="HTI132" s="118"/>
      <c r="HTJ132" s="118"/>
      <c r="HTK132" s="118"/>
      <c r="HTL132" s="118"/>
      <c r="HTM132" s="118"/>
      <c r="HTN132" s="118"/>
      <c r="HTO132" s="118"/>
      <c r="HTP132" s="118"/>
      <c r="HTQ132" s="118"/>
      <c r="HTR132" s="118"/>
      <c r="HTS132" s="118"/>
      <c r="HTT132" s="118"/>
      <c r="HTU132" s="118"/>
      <c r="HTV132" s="118"/>
      <c r="HTW132" s="118"/>
      <c r="HTX132" s="118"/>
      <c r="HTY132" s="118"/>
      <c r="HTZ132" s="118"/>
      <c r="HUA132" s="118"/>
      <c r="HUB132" s="118"/>
      <c r="HUC132" s="118"/>
      <c r="HUD132" s="118"/>
      <c r="HUE132" s="118"/>
      <c r="HUF132" s="118"/>
      <c r="HUG132" s="118"/>
      <c r="HUH132" s="118"/>
      <c r="HUI132" s="118"/>
      <c r="HUJ132" s="118"/>
      <c r="HUK132" s="118"/>
      <c r="HUL132" s="118"/>
      <c r="HUM132" s="118"/>
      <c r="HUN132" s="118"/>
      <c r="HUO132" s="118"/>
      <c r="HUP132" s="118"/>
      <c r="HUQ132" s="118"/>
      <c r="HUR132" s="118"/>
      <c r="HUS132" s="118"/>
      <c r="HUT132" s="118"/>
      <c r="HUU132" s="118"/>
      <c r="HUV132" s="118"/>
      <c r="HUW132" s="118"/>
      <c r="HUX132" s="118"/>
      <c r="HUY132" s="118"/>
      <c r="HUZ132" s="118"/>
      <c r="HVA132" s="118"/>
      <c r="HVB132" s="118"/>
      <c r="HVC132" s="118"/>
      <c r="HVD132" s="118"/>
      <c r="HVE132" s="118"/>
      <c r="HVF132" s="118"/>
      <c r="HVG132" s="118"/>
      <c r="HVH132" s="118"/>
      <c r="HVI132" s="118"/>
      <c r="HVJ132" s="118"/>
      <c r="HVK132" s="118"/>
      <c r="HVL132" s="118"/>
      <c r="HVM132" s="118"/>
      <c r="HVN132" s="118"/>
      <c r="HVO132" s="118"/>
      <c r="HVP132" s="118"/>
      <c r="HVQ132" s="118"/>
      <c r="HVR132" s="118"/>
      <c r="HVS132" s="118"/>
      <c r="HVT132" s="118"/>
      <c r="HVU132" s="118"/>
      <c r="HVV132" s="118"/>
      <c r="HVW132" s="118"/>
      <c r="HVX132" s="118"/>
      <c r="HVY132" s="118"/>
      <c r="HVZ132" s="118"/>
      <c r="HWA132" s="118"/>
      <c r="HWB132" s="118"/>
      <c r="HWC132" s="118"/>
      <c r="HWD132" s="118"/>
      <c r="HWE132" s="118"/>
      <c r="HWF132" s="118"/>
      <c r="HWG132" s="118"/>
      <c r="HWH132" s="118"/>
      <c r="HWI132" s="118"/>
      <c r="HWJ132" s="118"/>
      <c r="HWK132" s="118"/>
      <c r="HWL132" s="118"/>
      <c r="HWM132" s="118"/>
      <c r="HWN132" s="118"/>
      <c r="HWO132" s="118"/>
      <c r="HWP132" s="118"/>
      <c r="HWQ132" s="118"/>
      <c r="HWR132" s="118"/>
      <c r="HWS132" s="118"/>
      <c r="HWT132" s="118"/>
      <c r="HWU132" s="118"/>
      <c r="HWV132" s="118"/>
      <c r="HWW132" s="118"/>
      <c r="HWX132" s="118"/>
      <c r="HWY132" s="118"/>
      <c r="HWZ132" s="118"/>
      <c r="HXA132" s="118"/>
      <c r="HXB132" s="118"/>
      <c r="HXC132" s="118"/>
      <c r="HXD132" s="118"/>
      <c r="HXE132" s="118"/>
      <c r="HXF132" s="118"/>
      <c r="HXG132" s="118"/>
      <c r="HXH132" s="118"/>
      <c r="HXI132" s="118"/>
      <c r="HXJ132" s="118"/>
      <c r="HXK132" s="118"/>
      <c r="HXL132" s="118"/>
      <c r="HXM132" s="118"/>
      <c r="HXN132" s="118"/>
      <c r="HXO132" s="118"/>
      <c r="HXP132" s="118"/>
      <c r="HXQ132" s="118"/>
      <c r="HXR132" s="118"/>
      <c r="HXS132" s="118"/>
      <c r="HXT132" s="118"/>
      <c r="HXU132" s="118"/>
      <c r="HXV132" s="118"/>
      <c r="HXW132" s="118"/>
      <c r="HXX132" s="118"/>
      <c r="HXY132" s="118"/>
      <c r="HXZ132" s="118"/>
      <c r="HYA132" s="118"/>
      <c r="HYB132" s="118"/>
      <c r="HYC132" s="118"/>
      <c r="HYD132" s="118"/>
      <c r="HYE132" s="118"/>
      <c r="HYF132" s="118"/>
      <c r="HYG132" s="118"/>
      <c r="HYH132" s="118"/>
      <c r="HYI132" s="118"/>
      <c r="HYJ132" s="118"/>
      <c r="HYK132" s="118"/>
      <c r="HYL132" s="118"/>
      <c r="HYM132" s="118"/>
      <c r="HYN132" s="118"/>
      <c r="HYO132" s="118"/>
      <c r="HYP132" s="118"/>
      <c r="HYQ132" s="118"/>
      <c r="HYR132" s="118"/>
      <c r="HYS132" s="118"/>
      <c r="HYT132" s="118"/>
      <c r="HYU132" s="118"/>
      <c r="HYV132" s="118"/>
      <c r="HYW132" s="118"/>
      <c r="HYX132" s="118"/>
      <c r="HYY132" s="118"/>
      <c r="HYZ132" s="118"/>
      <c r="HZA132" s="118"/>
      <c r="HZB132" s="118"/>
      <c r="HZC132" s="118"/>
      <c r="HZD132" s="118"/>
      <c r="HZE132" s="118"/>
      <c r="HZF132" s="118"/>
      <c r="HZG132" s="118"/>
      <c r="HZH132" s="118"/>
      <c r="HZI132" s="118"/>
      <c r="HZJ132" s="118"/>
      <c r="HZK132" s="118"/>
      <c r="HZL132" s="118"/>
      <c r="HZM132" s="118"/>
      <c r="HZN132" s="118"/>
      <c r="HZO132" s="118"/>
      <c r="HZP132" s="118"/>
      <c r="HZQ132" s="118"/>
      <c r="HZR132" s="118"/>
      <c r="HZS132" s="118"/>
      <c r="HZT132" s="118"/>
      <c r="HZU132" s="118"/>
      <c r="HZV132" s="118"/>
      <c r="HZW132" s="118"/>
      <c r="HZX132" s="118"/>
      <c r="HZY132" s="118"/>
      <c r="HZZ132" s="118"/>
      <c r="IAA132" s="118"/>
      <c r="IAB132" s="118"/>
      <c r="IAC132" s="118"/>
      <c r="IAD132" s="118"/>
      <c r="IAE132" s="118"/>
      <c r="IAF132" s="118"/>
      <c r="IAG132" s="118"/>
      <c r="IAH132" s="118"/>
      <c r="IAI132" s="118"/>
      <c r="IAJ132" s="118"/>
      <c r="IAK132" s="118"/>
      <c r="IAL132" s="118"/>
      <c r="IAM132" s="118"/>
      <c r="IAN132" s="118"/>
      <c r="IAO132" s="118"/>
      <c r="IAP132" s="118"/>
      <c r="IAQ132" s="118"/>
      <c r="IAR132" s="118"/>
      <c r="IAS132" s="118"/>
      <c r="IAT132" s="118"/>
      <c r="IAU132" s="118"/>
      <c r="IAV132" s="118"/>
      <c r="IAW132" s="118"/>
      <c r="IAX132" s="118"/>
      <c r="IAY132" s="118"/>
      <c r="IAZ132" s="118"/>
      <c r="IBA132" s="118"/>
      <c r="IBB132" s="118"/>
      <c r="IBC132" s="118"/>
      <c r="IBD132" s="118"/>
      <c r="IBE132" s="118"/>
      <c r="IBF132" s="118"/>
      <c r="IBG132" s="118"/>
      <c r="IBH132" s="118"/>
      <c r="IBI132" s="118"/>
      <c r="IBJ132" s="118"/>
      <c r="IBK132" s="118"/>
      <c r="IBL132" s="118"/>
      <c r="IBM132" s="118"/>
      <c r="IBN132" s="118"/>
      <c r="IBO132" s="118"/>
      <c r="IBP132" s="118"/>
      <c r="IBQ132" s="118"/>
      <c r="IBR132" s="118"/>
      <c r="IBS132" s="118"/>
      <c r="IBT132" s="118"/>
      <c r="IBU132" s="118"/>
      <c r="IBV132" s="118"/>
      <c r="IBW132" s="118"/>
      <c r="IBX132" s="118"/>
      <c r="IBY132" s="118"/>
      <c r="IBZ132" s="118"/>
      <c r="ICA132" s="118"/>
      <c r="ICB132" s="118"/>
      <c r="ICC132" s="118"/>
      <c r="ICD132" s="118"/>
      <c r="ICE132" s="118"/>
      <c r="ICF132" s="118"/>
      <c r="ICG132" s="118"/>
      <c r="ICH132" s="118"/>
      <c r="ICI132" s="118"/>
      <c r="ICJ132" s="118"/>
      <c r="ICK132" s="118"/>
      <c r="ICL132" s="118"/>
      <c r="ICM132" s="118"/>
      <c r="ICN132" s="118"/>
      <c r="ICO132" s="118"/>
      <c r="ICP132" s="118"/>
      <c r="ICQ132" s="118"/>
      <c r="ICR132" s="118"/>
      <c r="ICS132" s="118"/>
      <c r="ICT132" s="118"/>
      <c r="ICU132" s="118"/>
      <c r="ICV132" s="118"/>
      <c r="ICW132" s="118"/>
      <c r="ICX132" s="118"/>
      <c r="ICY132" s="118"/>
      <c r="ICZ132" s="118"/>
      <c r="IDA132" s="118"/>
      <c r="IDB132" s="118"/>
      <c r="IDC132" s="118"/>
      <c r="IDD132" s="118"/>
      <c r="IDE132" s="118"/>
      <c r="IDF132" s="118"/>
      <c r="IDG132" s="118"/>
      <c r="IDH132" s="118"/>
      <c r="IDI132" s="118"/>
      <c r="IDJ132" s="118"/>
      <c r="IDK132" s="118"/>
      <c r="IDL132" s="118"/>
      <c r="IDM132" s="118"/>
      <c r="IDN132" s="118"/>
      <c r="IDO132" s="118"/>
      <c r="IDP132" s="118"/>
      <c r="IDQ132" s="118"/>
      <c r="IDR132" s="118"/>
      <c r="IDS132" s="118"/>
      <c r="IDT132" s="118"/>
      <c r="IDU132" s="118"/>
      <c r="IDV132" s="118"/>
      <c r="IDW132" s="118"/>
      <c r="IDX132" s="118"/>
      <c r="IDY132" s="118"/>
      <c r="IDZ132" s="118"/>
      <c r="IEA132" s="118"/>
      <c r="IEB132" s="118"/>
      <c r="IEC132" s="118"/>
      <c r="IED132" s="118"/>
      <c r="IEE132" s="118"/>
      <c r="IEF132" s="118"/>
      <c r="IEG132" s="118"/>
      <c r="IEH132" s="118"/>
      <c r="IEI132" s="118"/>
      <c r="IEJ132" s="118"/>
      <c r="IEK132" s="118"/>
      <c r="IEL132" s="118"/>
      <c r="IEM132" s="118"/>
      <c r="IEN132" s="118"/>
      <c r="IEO132" s="118"/>
      <c r="IEP132" s="118"/>
      <c r="IEQ132" s="118"/>
      <c r="IER132" s="118"/>
      <c r="IES132" s="118"/>
      <c r="IET132" s="118"/>
      <c r="IEU132" s="118"/>
      <c r="IEV132" s="118"/>
      <c r="IEW132" s="118"/>
      <c r="IEX132" s="118"/>
      <c r="IEY132" s="118"/>
      <c r="IEZ132" s="118"/>
      <c r="IFA132" s="118"/>
      <c r="IFB132" s="118"/>
      <c r="IFC132" s="118"/>
      <c r="IFD132" s="118"/>
      <c r="IFE132" s="118"/>
      <c r="IFF132" s="118"/>
      <c r="IFG132" s="118"/>
      <c r="IFH132" s="118"/>
      <c r="IFI132" s="118"/>
      <c r="IFJ132" s="118"/>
      <c r="IFK132" s="118"/>
      <c r="IFL132" s="118"/>
      <c r="IFM132" s="118"/>
      <c r="IFN132" s="118"/>
      <c r="IFO132" s="118"/>
      <c r="IFP132" s="118"/>
      <c r="IFQ132" s="118"/>
      <c r="IFR132" s="118"/>
      <c r="IFS132" s="118"/>
      <c r="IFT132" s="118"/>
      <c r="IFU132" s="118"/>
      <c r="IFV132" s="118"/>
      <c r="IFW132" s="118"/>
      <c r="IFX132" s="118"/>
      <c r="IFY132" s="118"/>
      <c r="IFZ132" s="118"/>
      <c r="IGA132" s="118"/>
      <c r="IGB132" s="118"/>
      <c r="IGC132" s="118"/>
      <c r="IGD132" s="118"/>
      <c r="IGE132" s="118"/>
      <c r="IGF132" s="118"/>
      <c r="IGG132" s="118"/>
      <c r="IGH132" s="118"/>
      <c r="IGI132" s="118"/>
      <c r="IGJ132" s="118"/>
      <c r="IGK132" s="118"/>
      <c r="IGL132" s="118"/>
      <c r="IGM132" s="118"/>
      <c r="IGN132" s="118"/>
      <c r="IGO132" s="118"/>
      <c r="IGP132" s="118"/>
      <c r="IGQ132" s="118"/>
      <c r="IGR132" s="118"/>
      <c r="IGS132" s="118"/>
      <c r="IGT132" s="118"/>
      <c r="IGU132" s="118"/>
      <c r="IGV132" s="118"/>
      <c r="IGW132" s="118"/>
      <c r="IGX132" s="118"/>
      <c r="IGY132" s="118"/>
      <c r="IGZ132" s="118"/>
      <c r="IHA132" s="118"/>
      <c r="IHB132" s="118"/>
      <c r="IHC132" s="118"/>
      <c r="IHD132" s="118"/>
      <c r="IHE132" s="118"/>
      <c r="IHF132" s="118"/>
      <c r="IHG132" s="118"/>
      <c r="IHH132" s="118"/>
      <c r="IHI132" s="118"/>
      <c r="IHJ132" s="118"/>
      <c r="IHK132" s="118"/>
      <c r="IHL132" s="118"/>
      <c r="IHM132" s="118"/>
      <c r="IHN132" s="118"/>
      <c r="IHO132" s="118"/>
      <c r="IHP132" s="118"/>
      <c r="IHQ132" s="118"/>
      <c r="IHR132" s="118"/>
      <c r="IHS132" s="118"/>
      <c r="IHT132" s="118"/>
      <c r="IHU132" s="118"/>
      <c r="IHV132" s="118"/>
      <c r="IHW132" s="118"/>
      <c r="IHX132" s="118"/>
      <c r="IHY132" s="118"/>
      <c r="IHZ132" s="118"/>
      <c r="IIA132" s="118"/>
      <c r="IIB132" s="118"/>
      <c r="IIC132" s="118"/>
      <c r="IID132" s="118"/>
      <c r="IIE132" s="118"/>
      <c r="IIF132" s="118"/>
      <c r="IIG132" s="118"/>
      <c r="IIH132" s="118"/>
      <c r="III132" s="118"/>
      <c r="IIJ132" s="118"/>
      <c r="IIK132" s="118"/>
      <c r="IIL132" s="118"/>
      <c r="IIM132" s="118"/>
      <c r="IIN132" s="118"/>
      <c r="IIO132" s="118"/>
      <c r="IIP132" s="118"/>
      <c r="IIQ132" s="118"/>
      <c r="IIR132" s="118"/>
      <c r="IIS132" s="118"/>
      <c r="IIT132" s="118"/>
      <c r="IIU132" s="118"/>
      <c r="IIV132" s="118"/>
      <c r="IIW132" s="118"/>
      <c r="IIX132" s="118"/>
      <c r="IIY132" s="118"/>
      <c r="IIZ132" s="118"/>
      <c r="IJA132" s="118"/>
      <c r="IJB132" s="118"/>
      <c r="IJC132" s="118"/>
      <c r="IJD132" s="118"/>
      <c r="IJE132" s="118"/>
      <c r="IJF132" s="118"/>
      <c r="IJG132" s="118"/>
      <c r="IJH132" s="118"/>
      <c r="IJI132" s="118"/>
      <c r="IJJ132" s="118"/>
      <c r="IJK132" s="118"/>
      <c r="IJL132" s="118"/>
      <c r="IJM132" s="118"/>
      <c r="IJN132" s="118"/>
      <c r="IJO132" s="118"/>
      <c r="IJP132" s="118"/>
      <c r="IJQ132" s="118"/>
      <c r="IJR132" s="118"/>
      <c r="IJS132" s="118"/>
      <c r="IJT132" s="118"/>
      <c r="IJU132" s="118"/>
      <c r="IJV132" s="118"/>
      <c r="IJW132" s="118"/>
      <c r="IJX132" s="118"/>
      <c r="IJY132" s="118"/>
      <c r="IJZ132" s="118"/>
      <c r="IKA132" s="118"/>
      <c r="IKB132" s="118"/>
      <c r="IKC132" s="118"/>
      <c r="IKD132" s="118"/>
      <c r="IKE132" s="118"/>
      <c r="IKF132" s="118"/>
      <c r="IKG132" s="118"/>
      <c r="IKH132" s="118"/>
      <c r="IKI132" s="118"/>
      <c r="IKJ132" s="118"/>
      <c r="IKK132" s="118"/>
      <c r="IKL132" s="118"/>
      <c r="IKM132" s="118"/>
      <c r="IKN132" s="118"/>
      <c r="IKO132" s="118"/>
      <c r="IKP132" s="118"/>
      <c r="IKQ132" s="118"/>
      <c r="IKR132" s="118"/>
      <c r="IKS132" s="118"/>
      <c r="IKT132" s="118"/>
      <c r="IKU132" s="118"/>
      <c r="IKV132" s="118"/>
      <c r="IKW132" s="118"/>
      <c r="IKX132" s="118"/>
      <c r="IKY132" s="118"/>
      <c r="IKZ132" s="118"/>
      <c r="ILA132" s="118"/>
      <c r="ILB132" s="118"/>
      <c r="ILC132" s="118"/>
      <c r="ILD132" s="118"/>
      <c r="ILE132" s="118"/>
      <c r="ILF132" s="118"/>
      <c r="ILG132" s="118"/>
      <c r="ILH132" s="118"/>
      <c r="ILI132" s="118"/>
      <c r="ILJ132" s="118"/>
      <c r="ILK132" s="118"/>
      <c r="ILL132" s="118"/>
      <c r="ILM132" s="118"/>
      <c r="ILN132" s="118"/>
      <c r="ILO132" s="118"/>
      <c r="ILP132" s="118"/>
      <c r="ILQ132" s="118"/>
      <c r="ILR132" s="118"/>
      <c r="ILS132" s="118"/>
      <c r="ILT132" s="118"/>
      <c r="ILU132" s="118"/>
      <c r="ILV132" s="118"/>
      <c r="ILW132" s="118"/>
      <c r="ILX132" s="118"/>
      <c r="ILY132" s="118"/>
      <c r="ILZ132" s="118"/>
      <c r="IMA132" s="118"/>
      <c r="IMB132" s="118"/>
      <c r="IMC132" s="118"/>
      <c r="IMD132" s="118"/>
      <c r="IME132" s="118"/>
      <c r="IMF132" s="118"/>
      <c r="IMG132" s="118"/>
      <c r="IMH132" s="118"/>
      <c r="IMI132" s="118"/>
      <c r="IMJ132" s="118"/>
      <c r="IMK132" s="118"/>
      <c r="IML132" s="118"/>
      <c r="IMM132" s="118"/>
      <c r="IMN132" s="118"/>
      <c r="IMO132" s="118"/>
      <c r="IMP132" s="118"/>
      <c r="IMQ132" s="118"/>
      <c r="IMR132" s="118"/>
      <c r="IMS132" s="118"/>
      <c r="IMT132" s="118"/>
      <c r="IMU132" s="118"/>
      <c r="IMV132" s="118"/>
      <c r="IMW132" s="118"/>
      <c r="IMX132" s="118"/>
      <c r="IMY132" s="118"/>
      <c r="IMZ132" s="118"/>
      <c r="INA132" s="118"/>
      <c r="INB132" s="118"/>
      <c r="INC132" s="118"/>
      <c r="IND132" s="118"/>
      <c r="INE132" s="118"/>
      <c r="INF132" s="118"/>
      <c r="ING132" s="118"/>
      <c r="INH132" s="118"/>
      <c r="INI132" s="118"/>
      <c r="INJ132" s="118"/>
      <c r="INK132" s="118"/>
      <c r="INL132" s="118"/>
      <c r="INM132" s="118"/>
      <c r="INN132" s="118"/>
      <c r="INO132" s="118"/>
      <c r="INP132" s="118"/>
      <c r="INQ132" s="118"/>
      <c r="INR132" s="118"/>
      <c r="INS132" s="118"/>
      <c r="INT132" s="118"/>
      <c r="INU132" s="118"/>
      <c r="INV132" s="118"/>
      <c r="INW132" s="118"/>
      <c r="INX132" s="118"/>
      <c r="INY132" s="118"/>
      <c r="INZ132" s="118"/>
      <c r="IOA132" s="118"/>
      <c r="IOB132" s="118"/>
      <c r="IOC132" s="118"/>
      <c r="IOD132" s="118"/>
      <c r="IOE132" s="118"/>
      <c r="IOF132" s="118"/>
      <c r="IOG132" s="118"/>
      <c r="IOH132" s="118"/>
      <c r="IOI132" s="118"/>
      <c r="IOJ132" s="118"/>
      <c r="IOK132" s="118"/>
      <c r="IOL132" s="118"/>
      <c r="IOM132" s="118"/>
      <c r="ION132" s="118"/>
      <c r="IOO132" s="118"/>
      <c r="IOP132" s="118"/>
      <c r="IOQ132" s="118"/>
      <c r="IOR132" s="118"/>
      <c r="IOS132" s="118"/>
      <c r="IOT132" s="118"/>
      <c r="IOU132" s="118"/>
      <c r="IOV132" s="118"/>
      <c r="IOW132" s="118"/>
      <c r="IOX132" s="118"/>
      <c r="IOY132" s="118"/>
      <c r="IOZ132" s="118"/>
      <c r="IPA132" s="118"/>
      <c r="IPB132" s="118"/>
      <c r="IPC132" s="118"/>
      <c r="IPD132" s="118"/>
      <c r="IPE132" s="118"/>
      <c r="IPF132" s="118"/>
      <c r="IPG132" s="118"/>
      <c r="IPH132" s="118"/>
      <c r="IPI132" s="118"/>
      <c r="IPJ132" s="118"/>
      <c r="IPK132" s="118"/>
      <c r="IPL132" s="118"/>
      <c r="IPM132" s="118"/>
      <c r="IPN132" s="118"/>
      <c r="IPO132" s="118"/>
      <c r="IPP132" s="118"/>
      <c r="IPQ132" s="118"/>
      <c r="IPR132" s="118"/>
      <c r="IPS132" s="118"/>
      <c r="IPT132" s="118"/>
      <c r="IPU132" s="118"/>
      <c r="IPV132" s="118"/>
      <c r="IPW132" s="118"/>
      <c r="IPX132" s="118"/>
      <c r="IPY132" s="118"/>
      <c r="IPZ132" s="118"/>
      <c r="IQA132" s="118"/>
      <c r="IQB132" s="118"/>
      <c r="IQC132" s="118"/>
      <c r="IQD132" s="118"/>
      <c r="IQE132" s="118"/>
      <c r="IQF132" s="118"/>
      <c r="IQG132" s="118"/>
      <c r="IQH132" s="118"/>
      <c r="IQI132" s="118"/>
      <c r="IQJ132" s="118"/>
      <c r="IQK132" s="118"/>
      <c r="IQL132" s="118"/>
      <c r="IQM132" s="118"/>
      <c r="IQN132" s="118"/>
      <c r="IQO132" s="118"/>
      <c r="IQP132" s="118"/>
      <c r="IQQ132" s="118"/>
      <c r="IQR132" s="118"/>
      <c r="IQS132" s="118"/>
      <c r="IQT132" s="118"/>
      <c r="IQU132" s="118"/>
      <c r="IQV132" s="118"/>
      <c r="IQW132" s="118"/>
      <c r="IQX132" s="118"/>
      <c r="IQY132" s="118"/>
      <c r="IQZ132" s="118"/>
      <c r="IRA132" s="118"/>
      <c r="IRB132" s="118"/>
      <c r="IRC132" s="118"/>
      <c r="IRD132" s="118"/>
      <c r="IRE132" s="118"/>
      <c r="IRF132" s="118"/>
      <c r="IRG132" s="118"/>
      <c r="IRH132" s="118"/>
      <c r="IRI132" s="118"/>
      <c r="IRJ132" s="118"/>
      <c r="IRK132" s="118"/>
      <c r="IRL132" s="118"/>
      <c r="IRM132" s="118"/>
      <c r="IRN132" s="118"/>
      <c r="IRO132" s="118"/>
      <c r="IRP132" s="118"/>
      <c r="IRQ132" s="118"/>
      <c r="IRR132" s="118"/>
      <c r="IRS132" s="118"/>
      <c r="IRT132" s="118"/>
      <c r="IRU132" s="118"/>
      <c r="IRV132" s="118"/>
      <c r="IRW132" s="118"/>
      <c r="IRX132" s="118"/>
      <c r="IRY132" s="118"/>
      <c r="IRZ132" s="118"/>
      <c r="ISA132" s="118"/>
      <c r="ISB132" s="118"/>
      <c r="ISC132" s="118"/>
      <c r="ISD132" s="118"/>
      <c r="ISE132" s="118"/>
      <c r="ISF132" s="118"/>
      <c r="ISG132" s="118"/>
      <c r="ISH132" s="118"/>
      <c r="ISI132" s="118"/>
      <c r="ISJ132" s="118"/>
      <c r="ISK132" s="118"/>
      <c r="ISL132" s="118"/>
      <c r="ISM132" s="118"/>
      <c r="ISN132" s="118"/>
      <c r="ISO132" s="118"/>
      <c r="ISP132" s="118"/>
      <c r="ISQ132" s="118"/>
      <c r="ISR132" s="118"/>
      <c r="ISS132" s="118"/>
      <c r="IST132" s="118"/>
      <c r="ISU132" s="118"/>
      <c r="ISV132" s="118"/>
      <c r="ISW132" s="118"/>
      <c r="ISX132" s="118"/>
      <c r="ISY132" s="118"/>
      <c r="ISZ132" s="118"/>
      <c r="ITA132" s="118"/>
      <c r="ITB132" s="118"/>
      <c r="ITC132" s="118"/>
      <c r="ITD132" s="118"/>
      <c r="ITE132" s="118"/>
      <c r="ITF132" s="118"/>
      <c r="ITG132" s="118"/>
      <c r="ITH132" s="118"/>
      <c r="ITI132" s="118"/>
      <c r="ITJ132" s="118"/>
      <c r="ITK132" s="118"/>
      <c r="ITL132" s="118"/>
      <c r="ITM132" s="118"/>
      <c r="ITN132" s="118"/>
      <c r="ITO132" s="118"/>
      <c r="ITP132" s="118"/>
      <c r="ITQ132" s="118"/>
      <c r="ITR132" s="118"/>
      <c r="ITS132" s="118"/>
      <c r="ITT132" s="118"/>
      <c r="ITU132" s="118"/>
      <c r="ITV132" s="118"/>
      <c r="ITW132" s="118"/>
      <c r="ITX132" s="118"/>
      <c r="ITY132" s="118"/>
      <c r="ITZ132" s="118"/>
      <c r="IUA132" s="118"/>
      <c r="IUB132" s="118"/>
      <c r="IUC132" s="118"/>
      <c r="IUD132" s="118"/>
      <c r="IUE132" s="118"/>
      <c r="IUF132" s="118"/>
      <c r="IUG132" s="118"/>
      <c r="IUH132" s="118"/>
      <c r="IUI132" s="118"/>
      <c r="IUJ132" s="118"/>
      <c r="IUK132" s="118"/>
      <c r="IUL132" s="118"/>
      <c r="IUM132" s="118"/>
      <c r="IUN132" s="118"/>
      <c r="IUO132" s="118"/>
      <c r="IUP132" s="118"/>
      <c r="IUQ132" s="118"/>
      <c r="IUR132" s="118"/>
      <c r="IUS132" s="118"/>
      <c r="IUT132" s="118"/>
      <c r="IUU132" s="118"/>
      <c r="IUV132" s="118"/>
      <c r="IUW132" s="118"/>
      <c r="IUX132" s="118"/>
      <c r="IUY132" s="118"/>
      <c r="IUZ132" s="118"/>
      <c r="IVA132" s="118"/>
      <c r="IVB132" s="118"/>
      <c r="IVC132" s="118"/>
      <c r="IVD132" s="118"/>
      <c r="IVE132" s="118"/>
      <c r="IVF132" s="118"/>
      <c r="IVG132" s="118"/>
      <c r="IVH132" s="118"/>
      <c r="IVI132" s="118"/>
      <c r="IVJ132" s="118"/>
      <c r="IVK132" s="118"/>
      <c r="IVL132" s="118"/>
      <c r="IVM132" s="118"/>
      <c r="IVN132" s="118"/>
      <c r="IVO132" s="118"/>
      <c r="IVP132" s="118"/>
      <c r="IVQ132" s="118"/>
      <c r="IVR132" s="118"/>
      <c r="IVS132" s="118"/>
      <c r="IVT132" s="118"/>
      <c r="IVU132" s="118"/>
      <c r="IVV132" s="118"/>
      <c r="IVW132" s="118"/>
      <c r="IVX132" s="118"/>
      <c r="IVY132" s="118"/>
      <c r="IVZ132" s="118"/>
      <c r="IWA132" s="118"/>
      <c r="IWB132" s="118"/>
      <c r="IWC132" s="118"/>
      <c r="IWD132" s="118"/>
      <c r="IWE132" s="118"/>
      <c r="IWF132" s="118"/>
      <c r="IWG132" s="118"/>
      <c r="IWH132" s="118"/>
      <c r="IWI132" s="118"/>
      <c r="IWJ132" s="118"/>
      <c r="IWK132" s="118"/>
      <c r="IWL132" s="118"/>
      <c r="IWM132" s="118"/>
      <c r="IWN132" s="118"/>
      <c r="IWO132" s="118"/>
      <c r="IWP132" s="118"/>
      <c r="IWQ132" s="118"/>
      <c r="IWR132" s="118"/>
      <c r="IWS132" s="118"/>
      <c r="IWT132" s="118"/>
      <c r="IWU132" s="118"/>
      <c r="IWV132" s="118"/>
      <c r="IWW132" s="118"/>
      <c r="IWX132" s="118"/>
      <c r="IWY132" s="118"/>
      <c r="IWZ132" s="118"/>
      <c r="IXA132" s="118"/>
      <c r="IXB132" s="118"/>
      <c r="IXC132" s="118"/>
      <c r="IXD132" s="118"/>
      <c r="IXE132" s="118"/>
      <c r="IXF132" s="118"/>
      <c r="IXG132" s="118"/>
      <c r="IXH132" s="118"/>
      <c r="IXI132" s="118"/>
      <c r="IXJ132" s="118"/>
      <c r="IXK132" s="118"/>
      <c r="IXL132" s="118"/>
      <c r="IXM132" s="118"/>
      <c r="IXN132" s="118"/>
      <c r="IXO132" s="118"/>
      <c r="IXP132" s="118"/>
      <c r="IXQ132" s="118"/>
      <c r="IXR132" s="118"/>
      <c r="IXS132" s="118"/>
      <c r="IXT132" s="118"/>
      <c r="IXU132" s="118"/>
      <c r="IXV132" s="118"/>
      <c r="IXW132" s="118"/>
      <c r="IXX132" s="118"/>
      <c r="IXY132" s="118"/>
      <c r="IXZ132" s="118"/>
      <c r="IYA132" s="118"/>
      <c r="IYB132" s="118"/>
      <c r="IYC132" s="118"/>
      <c r="IYD132" s="118"/>
      <c r="IYE132" s="118"/>
      <c r="IYF132" s="118"/>
      <c r="IYG132" s="118"/>
      <c r="IYH132" s="118"/>
      <c r="IYI132" s="118"/>
      <c r="IYJ132" s="118"/>
      <c r="IYK132" s="118"/>
      <c r="IYL132" s="118"/>
      <c r="IYM132" s="118"/>
      <c r="IYN132" s="118"/>
      <c r="IYO132" s="118"/>
      <c r="IYP132" s="118"/>
      <c r="IYQ132" s="118"/>
      <c r="IYR132" s="118"/>
      <c r="IYS132" s="118"/>
      <c r="IYT132" s="118"/>
      <c r="IYU132" s="118"/>
      <c r="IYV132" s="118"/>
      <c r="IYW132" s="118"/>
      <c r="IYX132" s="118"/>
      <c r="IYY132" s="118"/>
      <c r="IYZ132" s="118"/>
      <c r="IZA132" s="118"/>
      <c r="IZB132" s="118"/>
      <c r="IZC132" s="118"/>
      <c r="IZD132" s="118"/>
      <c r="IZE132" s="118"/>
      <c r="IZF132" s="118"/>
      <c r="IZG132" s="118"/>
      <c r="IZH132" s="118"/>
      <c r="IZI132" s="118"/>
      <c r="IZJ132" s="118"/>
      <c r="IZK132" s="118"/>
      <c r="IZL132" s="118"/>
      <c r="IZM132" s="118"/>
      <c r="IZN132" s="118"/>
      <c r="IZO132" s="118"/>
      <c r="IZP132" s="118"/>
      <c r="IZQ132" s="118"/>
      <c r="IZR132" s="118"/>
      <c r="IZS132" s="118"/>
      <c r="IZT132" s="118"/>
      <c r="IZU132" s="118"/>
      <c r="IZV132" s="118"/>
      <c r="IZW132" s="118"/>
      <c r="IZX132" s="118"/>
      <c r="IZY132" s="118"/>
      <c r="IZZ132" s="118"/>
      <c r="JAA132" s="118"/>
      <c r="JAB132" s="118"/>
      <c r="JAC132" s="118"/>
      <c r="JAD132" s="118"/>
      <c r="JAE132" s="118"/>
      <c r="JAF132" s="118"/>
      <c r="JAG132" s="118"/>
      <c r="JAH132" s="118"/>
      <c r="JAI132" s="118"/>
      <c r="JAJ132" s="118"/>
      <c r="JAK132" s="118"/>
      <c r="JAL132" s="118"/>
      <c r="JAM132" s="118"/>
      <c r="JAN132" s="118"/>
      <c r="JAO132" s="118"/>
      <c r="JAP132" s="118"/>
      <c r="JAQ132" s="118"/>
      <c r="JAR132" s="118"/>
      <c r="JAS132" s="118"/>
      <c r="JAT132" s="118"/>
      <c r="JAU132" s="118"/>
      <c r="JAV132" s="118"/>
      <c r="JAW132" s="118"/>
      <c r="JAX132" s="118"/>
      <c r="JAY132" s="118"/>
      <c r="JAZ132" s="118"/>
      <c r="JBA132" s="118"/>
      <c r="JBB132" s="118"/>
      <c r="JBC132" s="118"/>
      <c r="JBD132" s="118"/>
      <c r="JBE132" s="118"/>
      <c r="JBF132" s="118"/>
      <c r="JBG132" s="118"/>
      <c r="JBH132" s="118"/>
      <c r="JBI132" s="118"/>
      <c r="JBJ132" s="118"/>
      <c r="JBK132" s="118"/>
      <c r="JBL132" s="118"/>
      <c r="JBM132" s="118"/>
      <c r="JBN132" s="118"/>
      <c r="JBO132" s="118"/>
      <c r="JBP132" s="118"/>
      <c r="JBQ132" s="118"/>
      <c r="JBR132" s="118"/>
      <c r="JBS132" s="118"/>
      <c r="JBT132" s="118"/>
      <c r="JBU132" s="118"/>
      <c r="JBV132" s="118"/>
      <c r="JBW132" s="118"/>
      <c r="JBX132" s="118"/>
      <c r="JBY132" s="118"/>
      <c r="JBZ132" s="118"/>
      <c r="JCA132" s="118"/>
      <c r="JCB132" s="118"/>
      <c r="JCC132" s="118"/>
      <c r="JCD132" s="118"/>
      <c r="JCE132" s="118"/>
      <c r="JCF132" s="118"/>
      <c r="JCG132" s="118"/>
      <c r="JCH132" s="118"/>
      <c r="JCI132" s="118"/>
      <c r="JCJ132" s="118"/>
      <c r="JCK132" s="118"/>
      <c r="JCL132" s="118"/>
      <c r="JCM132" s="118"/>
      <c r="JCN132" s="118"/>
      <c r="JCO132" s="118"/>
      <c r="JCP132" s="118"/>
      <c r="JCQ132" s="118"/>
      <c r="JCR132" s="118"/>
      <c r="JCS132" s="118"/>
      <c r="JCT132" s="118"/>
      <c r="JCU132" s="118"/>
      <c r="JCV132" s="118"/>
      <c r="JCW132" s="118"/>
      <c r="JCX132" s="118"/>
      <c r="JCY132" s="118"/>
      <c r="JCZ132" s="118"/>
      <c r="JDA132" s="118"/>
      <c r="JDB132" s="118"/>
      <c r="JDC132" s="118"/>
      <c r="JDD132" s="118"/>
      <c r="JDE132" s="118"/>
      <c r="JDF132" s="118"/>
      <c r="JDG132" s="118"/>
      <c r="JDH132" s="118"/>
      <c r="JDI132" s="118"/>
      <c r="JDJ132" s="118"/>
      <c r="JDK132" s="118"/>
      <c r="JDL132" s="118"/>
      <c r="JDM132" s="118"/>
      <c r="JDN132" s="118"/>
      <c r="JDO132" s="118"/>
      <c r="JDP132" s="118"/>
      <c r="JDQ132" s="118"/>
      <c r="JDR132" s="118"/>
      <c r="JDS132" s="118"/>
      <c r="JDT132" s="118"/>
      <c r="JDU132" s="118"/>
      <c r="JDV132" s="118"/>
      <c r="JDW132" s="118"/>
      <c r="JDX132" s="118"/>
      <c r="JDY132" s="118"/>
      <c r="JDZ132" s="118"/>
      <c r="JEA132" s="118"/>
      <c r="JEB132" s="118"/>
      <c r="JEC132" s="118"/>
      <c r="JED132" s="118"/>
      <c r="JEE132" s="118"/>
      <c r="JEF132" s="118"/>
      <c r="JEG132" s="118"/>
      <c r="JEH132" s="118"/>
      <c r="JEI132" s="118"/>
      <c r="JEJ132" s="118"/>
      <c r="JEK132" s="118"/>
      <c r="JEL132" s="118"/>
      <c r="JEM132" s="118"/>
      <c r="JEN132" s="118"/>
      <c r="JEO132" s="118"/>
      <c r="JEP132" s="118"/>
      <c r="JEQ132" s="118"/>
      <c r="JER132" s="118"/>
      <c r="JES132" s="118"/>
      <c r="JET132" s="118"/>
      <c r="JEU132" s="118"/>
      <c r="JEV132" s="118"/>
      <c r="JEW132" s="118"/>
      <c r="JEX132" s="118"/>
      <c r="JEY132" s="118"/>
      <c r="JEZ132" s="118"/>
      <c r="JFA132" s="118"/>
      <c r="JFB132" s="118"/>
      <c r="JFC132" s="118"/>
      <c r="JFD132" s="118"/>
      <c r="JFE132" s="118"/>
      <c r="JFF132" s="118"/>
      <c r="JFG132" s="118"/>
      <c r="JFH132" s="118"/>
      <c r="JFI132" s="118"/>
      <c r="JFJ132" s="118"/>
      <c r="JFK132" s="118"/>
      <c r="JFL132" s="118"/>
      <c r="JFM132" s="118"/>
      <c r="JFN132" s="118"/>
      <c r="JFO132" s="118"/>
      <c r="JFP132" s="118"/>
      <c r="JFQ132" s="118"/>
      <c r="JFR132" s="118"/>
      <c r="JFS132" s="118"/>
      <c r="JFT132" s="118"/>
      <c r="JFU132" s="118"/>
      <c r="JFV132" s="118"/>
      <c r="JFW132" s="118"/>
      <c r="JFX132" s="118"/>
      <c r="JFY132" s="118"/>
      <c r="JFZ132" s="118"/>
      <c r="JGA132" s="118"/>
      <c r="JGB132" s="118"/>
      <c r="JGC132" s="118"/>
      <c r="JGD132" s="118"/>
      <c r="JGE132" s="118"/>
      <c r="JGF132" s="118"/>
      <c r="JGG132" s="118"/>
      <c r="JGH132" s="118"/>
      <c r="JGI132" s="118"/>
      <c r="JGJ132" s="118"/>
      <c r="JGK132" s="118"/>
      <c r="JGL132" s="118"/>
      <c r="JGM132" s="118"/>
      <c r="JGN132" s="118"/>
      <c r="JGO132" s="118"/>
      <c r="JGP132" s="118"/>
      <c r="JGQ132" s="118"/>
      <c r="JGR132" s="118"/>
      <c r="JGS132" s="118"/>
      <c r="JGT132" s="118"/>
      <c r="JGU132" s="118"/>
      <c r="JGV132" s="118"/>
      <c r="JGW132" s="118"/>
      <c r="JGX132" s="118"/>
      <c r="JGY132" s="118"/>
      <c r="JGZ132" s="118"/>
      <c r="JHA132" s="118"/>
      <c r="JHB132" s="118"/>
      <c r="JHC132" s="118"/>
      <c r="JHD132" s="118"/>
      <c r="JHE132" s="118"/>
      <c r="JHF132" s="118"/>
      <c r="JHG132" s="118"/>
      <c r="JHH132" s="118"/>
      <c r="JHI132" s="118"/>
      <c r="JHJ132" s="118"/>
      <c r="JHK132" s="118"/>
      <c r="JHL132" s="118"/>
      <c r="JHM132" s="118"/>
      <c r="JHN132" s="118"/>
      <c r="JHO132" s="118"/>
      <c r="JHP132" s="118"/>
      <c r="JHQ132" s="118"/>
      <c r="JHR132" s="118"/>
      <c r="JHS132" s="118"/>
      <c r="JHT132" s="118"/>
      <c r="JHU132" s="118"/>
      <c r="JHV132" s="118"/>
      <c r="JHW132" s="118"/>
      <c r="JHX132" s="118"/>
      <c r="JHY132" s="118"/>
      <c r="JHZ132" s="118"/>
      <c r="JIA132" s="118"/>
      <c r="JIB132" s="118"/>
      <c r="JIC132" s="118"/>
      <c r="JID132" s="118"/>
      <c r="JIE132" s="118"/>
      <c r="JIF132" s="118"/>
      <c r="JIG132" s="118"/>
      <c r="JIH132" s="118"/>
      <c r="JII132" s="118"/>
      <c r="JIJ132" s="118"/>
      <c r="JIK132" s="118"/>
      <c r="JIL132" s="118"/>
      <c r="JIM132" s="118"/>
      <c r="JIN132" s="118"/>
      <c r="JIO132" s="118"/>
      <c r="JIP132" s="118"/>
      <c r="JIQ132" s="118"/>
      <c r="JIR132" s="118"/>
      <c r="JIS132" s="118"/>
      <c r="JIT132" s="118"/>
      <c r="JIU132" s="118"/>
      <c r="JIV132" s="118"/>
      <c r="JIW132" s="118"/>
      <c r="JIX132" s="118"/>
      <c r="JIY132" s="118"/>
      <c r="JIZ132" s="118"/>
      <c r="JJA132" s="118"/>
      <c r="JJB132" s="118"/>
      <c r="JJC132" s="118"/>
      <c r="JJD132" s="118"/>
      <c r="JJE132" s="118"/>
      <c r="JJF132" s="118"/>
      <c r="JJG132" s="118"/>
      <c r="JJH132" s="118"/>
      <c r="JJI132" s="118"/>
      <c r="JJJ132" s="118"/>
      <c r="JJK132" s="118"/>
      <c r="JJL132" s="118"/>
      <c r="JJM132" s="118"/>
      <c r="JJN132" s="118"/>
      <c r="JJO132" s="118"/>
      <c r="JJP132" s="118"/>
      <c r="JJQ132" s="118"/>
      <c r="JJR132" s="118"/>
      <c r="JJS132" s="118"/>
      <c r="JJT132" s="118"/>
      <c r="JJU132" s="118"/>
      <c r="JJV132" s="118"/>
      <c r="JJW132" s="118"/>
      <c r="JJX132" s="118"/>
      <c r="JJY132" s="118"/>
      <c r="JJZ132" s="118"/>
      <c r="JKA132" s="118"/>
      <c r="JKB132" s="118"/>
      <c r="JKC132" s="118"/>
      <c r="JKD132" s="118"/>
      <c r="JKE132" s="118"/>
      <c r="JKF132" s="118"/>
      <c r="JKG132" s="118"/>
      <c r="JKH132" s="118"/>
      <c r="JKI132" s="118"/>
      <c r="JKJ132" s="118"/>
      <c r="JKK132" s="118"/>
      <c r="JKL132" s="118"/>
      <c r="JKM132" s="118"/>
      <c r="JKN132" s="118"/>
      <c r="JKO132" s="118"/>
      <c r="JKP132" s="118"/>
      <c r="JKQ132" s="118"/>
      <c r="JKR132" s="118"/>
      <c r="JKS132" s="118"/>
      <c r="JKT132" s="118"/>
      <c r="JKU132" s="118"/>
      <c r="JKV132" s="118"/>
      <c r="JKW132" s="118"/>
      <c r="JKX132" s="118"/>
      <c r="JKY132" s="118"/>
      <c r="JKZ132" s="118"/>
      <c r="JLA132" s="118"/>
      <c r="JLB132" s="118"/>
      <c r="JLC132" s="118"/>
      <c r="JLD132" s="118"/>
      <c r="JLE132" s="118"/>
      <c r="JLF132" s="118"/>
      <c r="JLG132" s="118"/>
      <c r="JLH132" s="118"/>
      <c r="JLI132" s="118"/>
      <c r="JLJ132" s="118"/>
      <c r="JLK132" s="118"/>
      <c r="JLL132" s="118"/>
      <c r="JLM132" s="118"/>
      <c r="JLN132" s="118"/>
      <c r="JLO132" s="118"/>
      <c r="JLP132" s="118"/>
      <c r="JLQ132" s="118"/>
      <c r="JLR132" s="118"/>
      <c r="JLS132" s="118"/>
      <c r="JLT132" s="118"/>
      <c r="JLU132" s="118"/>
      <c r="JLV132" s="118"/>
      <c r="JLW132" s="118"/>
      <c r="JLX132" s="118"/>
      <c r="JLY132" s="118"/>
      <c r="JLZ132" s="118"/>
      <c r="JMA132" s="118"/>
      <c r="JMB132" s="118"/>
      <c r="JMC132" s="118"/>
      <c r="JMD132" s="118"/>
      <c r="JME132" s="118"/>
      <c r="JMF132" s="118"/>
      <c r="JMG132" s="118"/>
      <c r="JMH132" s="118"/>
      <c r="JMI132" s="118"/>
      <c r="JMJ132" s="118"/>
      <c r="JMK132" s="118"/>
      <c r="JML132" s="118"/>
      <c r="JMM132" s="118"/>
      <c r="JMN132" s="118"/>
      <c r="JMO132" s="118"/>
      <c r="JMP132" s="118"/>
      <c r="JMQ132" s="118"/>
      <c r="JMR132" s="118"/>
      <c r="JMS132" s="118"/>
      <c r="JMT132" s="118"/>
      <c r="JMU132" s="118"/>
      <c r="JMV132" s="118"/>
      <c r="JMW132" s="118"/>
      <c r="JMX132" s="118"/>
      <c r="JMY132" s="118"/>
      <c r="JMZ132" s="118"/>
      <c r="JNA132" s="118"/>
      <c r="JNB132" s="118"/>
      <c r="JNC132" s="118"/>
      <c r="JND132" s="118"/>
      <c r="JNE132" s="118"/>
      <c r="JNF132" s="118"/>
      <c r="JNG132" s="118"/>
      <c r="JNH132" s="118"/>
      <c r="JNI132" s="118"/>
      <c r="JNJ132" s="118"/>
      <c r="JNK132" s="118"/>
      <c r="JNL132" s="118"/>
      <c r="JNM132" s="118"/>
      <c r="JNN132" s="118"/>
      <c r="JNO132" s="118"/>
      <c r="JNP132" s="118"/>
      <c r="JNQ132" s="118"/>
      <c r="JNR132" s="118"/>
      <c r="JNS132" s="118"/>
      <c r="JNT132" s="118"/>
      <c r="JNU132" s="118"/>
      <c r="JNV132" s="118"/>
      <c r="JNW132" s="118"/>
      <c r="JNX132" s="118"/>
      <c r="JNY132" s="118"/>
      <c r="JNZ132" s="118"/>
      <c r="JOA132" s="118"/>
      <c r="JOB132" s="118"/>
      <c r="JOC132" s="118"/>
      <c r="JOD132" s="118"/>
      <c r="JOE132" s="118"/>
      <c r="JOF132" s="118"/>
      <c r="JOG132" s="118"/>
      <c r="JOH132" s="118"/>
      <c r="JOI132" s="118"/>
      <c r="JOJ132" s="118"/>
      <c r="JOK132" s="118"/>
      <c r="JOL132" s="118"/>
      <c r="JOM132" s="118"/>
      <c r="JON132" s="118"/>
      <c r="JOO132" s="118"/>
      <c r="JOP132" s="118"/>
      <c r="JOQ132" s="118"/>
      <c r="JOR132" s="118"/>
      <c r="JOS132" s="118"/>
      <c r="JOT132" s="118"/>
      <c r="JOU132" s="118"/>
      <c r="JOV132" s="118"/>
      <c r="JOW132" s="118"/>
      <c r="JOX132" s="118"/>
      <c r="JOY132" s="118"/>
      <c r="JOZ132" s="118"/>
      <c r="JPA132" s="118"/>
      <c r="JPB132" s="118"/>
      <c r="JPC132" s="118"/>
      <c r="JPD132" s="118"/>
      <c r="JPE132" s="118"/>
      <c r="JPF132" s="118"/>
      <c r="JPG132" s="118"/>
      <c r="JPH132" s="118"/>
      <c r="JPI132" s="118"/>
      <c r="JPJ132" s="118"/>
      <c r="JPK132" s="118"/>
      <c r="JPL132" s="118"/>
      <c r="JPM132" s="118"/>
      <c r="JPN132" s="118"/>
      <c r="JPO132" s="118"/>
      <c r="JPP132" s="118"/>
      <c r="JPQ132" s="118"/>
      <c r="JPR132" s="118"/>
      <c r="JPS132" s="118"/>
      <c r="JPT132" s="118"/>
      <c r="JPU132" s="118"/>
      <c r="JPV132" s="118"/>
      <c r="JPW132" s="118"/>
      <c r="JPX132" s="118"/>
      <c r="JPY132" s="118"/>
      <c r="JPZ132" s="118"/>
      <c r="JQA132" s="118"/>
      <c r="JQB132" s="118"/>
      <c r="JQC132" s="118"/>
      <c r="JQD132" s="118"/>
      <c r="JQE132" s="118"/>
      <c r="JQF132" s="118"/>
      <c r="JQG132" s="118"/>
      <c r="JQH132" s="118"/>
      <c r="JQI132" s="118"/>
      <c r="JQJ132" s="118"/>
      <c r="JQK132" s="118"/>
      <c r="JQL132" s="118"/>
      <c r="JQM132" s="118"/>
      <c r="JQN132" s="118"/>
      <c r="JQO132" s="118"/>
      <c r="JQP132" s="118"/>
      <c r="JQQ132" s="118"/>
      <c r="JQR132" s="118"/>
      <c r="JQS132" s="118"/>
      <c r="JQT132" s="118"/>
      <c r="JQU132" s="118"/>
      <c r="JQV132" s="118"/>
      <c r="JQW132" s="118"/>
      <c r="JQX132" s="118"/>
      <c r="JQY132" s="118"/>
      <c r="JQZ132" s="118"/>
      <c r="JRA132" s="118"/>
      <c r="JRB132" s="118"/>
      <c r="JRC132" s="118"/>
      <c r="JRD132" s="118"/>
      <c r="JRE132" s="118"/>
      <c r="JRF132" s="118"/>
      <c r="JRG132" s="118"/>
      <c r="JRH132" s="118"/>
      <c r="JRI132" s="118"/>
      <c r="JRJ132" s="118"/>
      <c r="JRK132" s="118"/>
      <c r="JRL132" s="118"/>
      <c r="JRM132" s="118"/>
      <c r="JRN132" s="118"/>
      <c r="JRO132" s="118"/>
      <c r="JRP132" s="118"/>
      <c r="JRQ132" s="118"/>
      <c r="JRR132" s="118"/>
      <c r="JRS132" s="118"/>
      <c r="JRT132" s="118"/>
      <c r="JRU132" s="118"/>
      <c r="JRV132" s="118"/>
      <c r="JRW132" s="118"/>
      <c r="JRX132" s="118"/>
      <c r="JRY132" s="118"/>
      <c r="JRZ132" s="118"/>
      <c r="JSA132" s="118"/>
      <c r="JSB132" s="118"/>
      <c r="JSC132" s="118"/>
      <c r="JSD132" s="118"/>
      <c r="JSE132" s="118"/>
      <c r="JSF132" s="118"/>
      <c r="JSG132" s="118"/>
      <c r="JSH132" s="118"/>
      <c r="JSI132" s="118"/>
      <c r="JSJ132" s="118"/>
      <c r="JSK132" s="118"/>
      <c r="JSL132" s="118"/>
      <c r="JSM132" s="118"/>
      <c r="JSN132" s="118"/>
      <c r="JSO132" s="118"/>
      <c r="JSP132" s="118"/>
      <c r="JSQ132" s="118"/>
      <c r="JSR132" s="118"/>
      <c r="JSS132" s="118"/>
      <c r="JST132" s="118"/>
      <c r="JSU132" s="118"/>
      <c r="JSV132" s="118"/>
      <c r="JSW132" s="118"/>
      <c r="JSX132" s="118"/>
      <c r="JSY132" s="118"/>
      <c r="JSZ132" s="118"/>
      <c r="JTA132" s="118"/>
      <c r="JTB132" s="118"/>
      <c r="JTC132" s="118"/>
      <c r="JTD132" s="118"/>
      <c r="JTE132" s="118"/>
      <c r="JTF132" s="118"/>
      <c r="JTG132" s="118"/>
      <c r="JTH132" s="118"/>
      <c r="JTI132" s="118"/>
      <c r="JTJ132" s="118"/>
      <c r="JTK132" s="118"/>
      <c r="JTL132" s="118"/>
      <c r="JTM132" s="118"/>
      <c r="JTN132" s="118"/>
      <c r="JTO132" s="118"/>
      <c r="JTP132" s="118"/>
      <c r="JTQ132" s="118"/>
      <c r="JTR132" s="118"/>
      <c r="JTS132" s="118"/>
      <c r="JTT132" s="118"/>
      <c r="JTU132" s="118"/>
      <c r="JTV132" s="118"/>
      <c r="JTW132" s="118"/>
      <c r="JTX132" s="118"/>
      <c r="JTY132" s="118"/>
      <c r="JTZ132" s="118"/>
      <c r="JUA132" s="118"/>
      <c r="JUB132" s="118"/>
      <c r="JUC132" s="118"/>
      <c r="JUD132" s="118"/>
      <c r="JUE132" s="118"/>
      <c r="JUF132" s="118"/>
      <c r="JUG132" s="118"/>
      <c r="JUH132" s="118"/>
      <c r="JUI132" s="118"/>
      <c r="JUJ132" s="118"/>
      <c r="JUK132" s="118"/>
      <c r="JUL132" s="118"/>
      <c r="JUM132" s="118"/>
      <c r="JUN132" s="118"/>
      <c r="JUO132" s="118"/>
      <c r="JUP132" s="118"/>
      <c r="JUQ132" s="118"/>
      <c r="JUR132" s="118"/>
      <c r="JUS132" s="118"/>
      <c r="JUT132" s="118"/>
      <c r="JUU132" s="118"/>
      <c r="JUV132" s="118"/>
      <c r="JUW132" s="118"/>
      <c r="JUX132" s="118"/>
      <c r="JUY132" s="118"/>
      <c r="JUZ132" s="118"/>
      <c r="JVA132" s="118"/>
      <c r="JVB132" s="118"/>
      <c r="JVC132" s="118"/>
      <c r="JVD132" s="118"/>
      <c r="JVE132" s="118"/>
      <c r="JVF132" s="118"/>
      <c r="JVG132" s="118"/>
      <c r="JVH132" s="118"/>
      <c r="JVI132" s="118"/>
      <c r="JVJ132" s="118"/>
      <c r="JVK132" s="118"/>
      <c r="JVL132" s="118"/>
      <c r="JVM132" s="118"/>
      <c r="JVN132" s="118"/>
      <c r="JVO132" s="118"/>
      <c r="JVP132" s="118"/>
      <c r="JVQ132" s="118"/>
      <c r="JVR132" s="118"/>
      <c r="JVS132" s="118"/>
      <c r="JVT132" s="118"/>
      <c r="JVU132" s="118"/>
      <c r="JVV132" s="118"/>
      <c r="JVW132" s="118"/>
      <c r="JVX132" s="118"/>
      <c r="JVY132" s="118"/>
      <c r="JVZ132" s="118"/>
      <c r="JWA132" s="118"/>
      <c r="JWB132" s="118"/>
      <c r="JWC132" s="118"/>
      <c r="JWD132" s="118"/>
      <c r="JWE132" s="118"/>
      <c r="JWF132" s="118"/>
      <c r="JWG132" s="118"/>
      <c r="JWH132" s="118"/>
      <c r="JWI132" s="118"/>
      <c r="JWJ132" s="118"/>
      <c r="JWK132" s="118"/>
      <c r="JWL132" s="118"/>
      <c r="JWM132" s="118"/>
      <c r="JWN132" s="118"/>
      <c r="JWO132" s="118"/>
      <c r="JWP132" s="118"/>
      <c r="JWQ132" s="118"/>
      <c r="JWR132" s="118"/>
      <c r="JWS132" s="118"/>
      <c r="JWT132" s="118"/>
      <c r="JWU132" s="118"/>
      <c r="JWV132" s="118"/>
      <c r="JWW132" s="118"/>
      <c r="JWX132" s="118"/>
      <c r="JWY132" s="118"/>
      <c r="JWZ132" s="118"/>
      <c r="JXA132" s="118"/>
      <c r="JXB132" s="118"/>
      <c r="JXC132" s="118"/>
      <c r="JXD132" s="118"/>
      <c r="JXE132" s="118"/>
      <c r="JXF132" s="118"/>
      <c r="JXG132" s="118"/>
      <c r="JXH132" s="118"/>
      <c r="JXI132" s="118"/>
      <c r="JXJ132" s="118"/>
      <c r="JXK132" s="118"/>
      <c r="JXL132" s="118"/>
      <c r="JXM132" s="118"/>
      <c r="JXN132" s="118"/>
      <c r="JXO132" s="118"/>
      <c r="JXP132" s="118"/>
      <c r="JXQ132" s="118"/>
      <c r="JXR132" s="118"/>
      <c r="JXS132" s="118"/>
      <c r="JXT132" s="118"/>
      <c r="JXU132" s="118"/>
      <c r="JXV132" s="118"/>
      <c r="JXW132" s="118"/>
      <c r="JXX132" s="118"/>
      <c r="JXY132" s="118"/>
      <c r="JXZ132" s="118"/>
      <c r="JYA132" s="118"/>
      <c r="JYB132" s="118"/>
      <c r="JYC132" s="118"/>
      <c r="JYD132" s="118"/>
      <c r="JYE132" s="118"/>
      <c r="JYF132" s="118"/>
      <c r="JYG132" s="118"/>
      <c r="JYH132" s="118"/>
      <c r="JYI132" s="118"/>
      <c r="JYJ132" s="118"/>
      <c r="JYK132" s="118"/>
      <c r="JYL132" s="118"/>
      <c r="JYM132" s="118"/>
      <c r="JYN132" s="118"/>
      <c r="JYO132" s="118"/>
      <c r="JYP132" s="118"/>
      <c r="JYQ132" s="118"/>
      <c r="JYR132" s="118"/>
      <c r="JYS132" s="118"/>
      <c r="JYT132" s="118"/>
      <c r="JYU132" s="118"/>
      <c r="JYV132" s="118"/>
      <c r="JYW132" s="118"/>
      <c r="JYX132" s="118"/>
      <c r="JYY132" s="118"/>
      <c r="JYZ132" s="118"/>
      <c r="JZA132" s="118"/>
      <c r="JZB132" s="118"/>
      <c r="JZC132" s="118"/>
      <c r="JZD132" s="118"/>
      <c r="JZE132" s="118"/>
      <c r="JZF132" s="118"/>
      <c r="JZG132" s="118"/>
      <c r="JZH132" s="118"/>
      <c r="JZI132" s="118"/>
      <c r="JZJ132" s="118"/>
      <c r="JZK132" s="118"/>
      <c r="JZL132" s="118"/>
      <c r="JZM132" s="118"/>
      <c r="JZN132" s="118"/>
      <c r="JZO132" s="118"/>
      <c r="JZP132" s="118"/>
      <c r="JZQ132" s="118"/>
      <c r="JZR132" s="118"/>
      <c r="JZS132" s="118"/>
      <c r="JZT132" s="118"/>
      <c r="JZU132" s="118"/>
      <c r="JZV132" s="118"/>
      <c r="JZW132" s="118"/>
      <c r="JZX132" s="118"/>
      <c r="JZY132" s="118"/>
      <c r="JZZ132" s="118"/>
      <c r="KAA132" s="118"/>
      <c r="KAB132" s="118"/>
      <c r="KAC132" s="118"/>
      <c r="KAD132" s="118"/>
      <c r="KAE132" s="118"/>
      <c r="KAF132" s="118"/>
      <c r="KAG132" s="118"/>
      <c r="KAH132" s="118"/>
      <c r="KAI132" s="118"/>
      <c r="KAJ132" s="118"/>
      <c r="KAK132" s="118"/>
      <c r="KAL132" s="118"/>
      <c r="KAM132" s="118"/>
      <c r="KAN132" s="118"/>
      <c r="KAO132" s="118"/>
      <c r="KAP132" s="118"/>
      <c r="KAQ132" s="118"/>
      <c r="KAR132" s="118"/>
      <c r="KAS132" s="118"/>
      <c r="KAT132" s="118"/>
      <c r="KAU132" s="118"/>
      <c r="KAV132" s="118"/>
      <c r="KAW132" s="118"/>
      <c r="KAX132" s="118"/>
      <c r="KAY132" s="118"/>
      <c r="KAZ132" s="118"/>
      <c r="KBA132" s="118"/>
      <c r="KBB132" s="118"/>
      <c r="KBC132" s="118"/>
      <c r="KBD132" s="118"/>
      <c r="KBE132" s="118"/>
      <c r="KBF132" s="118"/>
      <c r="KBG132" s="118"/>
      <c r="KBH132" s="118"/>
      <c r="KBI132" s="118"/>
      <c r="KBJ132" s="118"/>
      <c r="KBK132" s="118"/>
      <c r="KBL132" s="118"/>
      <c r="KBM132" s="118"/>
      <c r="KBN132" s="118"/>
      <c r="KBO132" s="118"/>
      <c r="KBP132" s="118"/>
      <c r="KBQ132" s="118"/>
      <c r="KBR132" s="118"/>
      <c r="KBS132" s="118"/>
      <c r="KBT132" s="118"/>
      <c r="KBU132" s="118"/>
      <c r="KBV132" s="118"/>
      <c r="KBW132" s="118"/>
      <c r="KBX132" s="118"/>
      <c r="KBY132" s="118"/>
      <c r="KBZ132" s="118"/>
      <c r="KCA132" s="118"/>
      <c r="KCB132" s="118"/>
      <c r="KCC132" s="118"/>
      <c r="KCD132" s="118"/>
      <c r="KCE132" s="118"/>
      <c r="KCF132" s="118"/>
      <c r="KCG132" s="118"/>
      <c r="KCH132" s="118"/>
      <c r="KCI132" s="118"/>
      <c r="KCJ132" s="118"/>
      <c r="KCK132" s="118"/>
      <c r="KCL132" s="118"/>
      <c r="KCM132" s="118"/>
      <c r="KCN132" s="118"/>
      <c r="KCO132" s="118"/>
      <c r="KCP132" s="118"/>
      <c r="KCQ132" s="118"/>
      <c r="KCR132" s="118"/>
      <c r="KCS132" s="118"/>
      <c r="KCT132" s="118"/>
      <c r="KCU132" s="118"/>
      <c r="KCV132" s="118"/>
      <c r="KCW132" s="118"/>
      <c r="KCX132" s="118"/>
      <c r="KCY132" s="118"/>
      <c r="KCZ132" s="118"/>
      <c r="KDA132" s="118"/>
      <c r="KDB132" s="118"/>
      <c r="KDC132" s="118"/>
      <c r="KDD132" s="118"/>
      <c r="KDE132" s="118"/>
      <c r="KDF132" s="118"/>
      <c r="KDG132" s="118"/>
      <c r="KDH132" s="118"/>
      <c r="KDI132" s="118"/>
      <c r="KDJ132" s="118"/>
      <c r="KDK132" s="118"/>
      <c r="KDL132" s="118"/>
      <c r="KDM132" s="118"/>
      <c r="KDN132" s="118"/>
      <c r="KDO132" s="118"/>
      <c r="KDP132" s="118"/>
      <c r="KDQ132" s="118"/>
      <c r="KDR132" s="118"/>
      <c r="KDS132" s="118"/>
      <c r="KDT132" s="118"/>
      <c r="KDU132" s="118"/>
      <c r="KDV132" s="118"/>
      <c r="KDW132" s="118"/>
      <c r="KDX132" s="118"/>
      <c r="KDY132" s="118"/>
      <c r="KDZ132" s="118"/>
      <c r="KEA132" s="118"/>
      <c r="KEB132" s="118"/>
      <c r="KEC132" s="118"/>
      <c r="KED132" s="118"/>
      <c r="KEE132" s="118"/>
      <c r="KEF132" s="118"/>
      <c r="KEG132" s="118"/>
      <c r="KEH132" s="118"/>
      <c r="KEI132" s="118"/>
      <c r="KEJ132" s="118"/>
      <c r="KEK132" s="118"/>
      <c r="KEL132" s="118"/>
      <c r="KEM132" s="118"/>
      <c r="KEN132" s="118"/>
      <c r="KEO132" s="118"/>
      <c r="KEP132" s="118"/>
      <c r="KEQ132" s="118"/>
      <c r="KER132" s="118"/>
      <c r="KES132" s="118"/>
      <c r="KET132" s="118"/>
      <c r="KEU132" s="118"/>
      <c r="KEV132" s="118"/>
      <c r="KEW132" s="118"/>
      <c r="KEX132" s="118"/>
      <c r="KEY132" s="118"/>
      <c r="KEZ132" s="118"/>
      <c r="KFA132" s="118"/>
      <c r="KFB132" s="118"/>
      <c r="KFC132" s="118"/>
      <c r="KFD132" s="118"/>
      <c r="KFE132" s="118"/>
      <c r="KFF132" s="118"/>
      <c r="KFG132" s="118"/>
      <c r="KFH132" s="118"/>
      <c r="KFI132" s="118"/>
      <c r="KFJ132" s="118"/>
      <c r="KFK132" s="118"/>
      <c r="KFL132" s="118"/>
      <c r="KFM132" s="118"/>
      <c r="KFN132" s="118"/>
      <c r="KFO132" s="118"/>
      <c r="KFP132" s="118"/>
      <c r="KFQ132" s="118"/>
      <c r="KFR132" s="118"/>
      <c r="KFS132" s="118"/>
      <c r="KFT132" s="118"/>
      <c r="KFU132" s="118"/>
      <c r="KFV132" s="118"/>
      <c r="KFW132" s="118"/>
      <c r="KFX132" s="118"/>
      <c r="KFY132" s="118"/>
      <c r="KFZ132" s="118"/>
      <c r="KGA132" s="118"/>
      <c r="KGB132" s="118"/>
      <c r="KGC132" s="118"/>
      <c r="KGD132" s="118"/>
      <c r="KGE132" s="118"/>
      <c r="KGF132" s="118"/>
      <c r="KGG132" s="118"/>
      <c r="KGH132" s="118"/>
      <c r="KGI132" s="118"/>
      <c r="KGJ132" s="118"/>
      <c r="KGK132" s="118"/>
      <c r="KGL132" s="118"/>
      <c r="KGM132" s="118"/>
      <c r="KGN132" s="118"/>
      <c r="KGO132" s="118"/>
      <c r="KGP132" s="118"/>
      <c r="KGQ132" s="118"/>
      <c r="KGR132" s="118"/>
      <c r="KGS132" s="118"/>
      <c r="KGT132" s="118"/>
      <c r="KGU132" s="118"/>
      <c r="KGV132" s="118"/>
      <c r="KGW132" s="118"/>
      <c r="KGX132" s="118"/>
      <c r="KGY132" s="118"/>
      <c r="KGZ132" s="118"/>
      <c r="KHA132" s="118"/>
      <c r="KHB132" s="118"/>
      <c r="KHC132" s="118"/>
      <c r="KHD132" s="118"/>
      <c r="KHE132" s="118"/>
      <c r="KHF132" s="118"/>
      <c r="KHG132" s="118"/>
      <c r="KHH132" s="118"/>
      <c r="KHI132" s="118"/>
      <c r="KHJ132" s="118"/>
      <c r="KHK132" s="118"/>
      <c r="KHL132" s="118"/>
      <c r="KHM132" s="118"/>
      <c r="KHN132" s="118"/>
      <c r="KHO132" s="118"/>
      <c r="KHP132" s="118"/>
      <c r="KHQ132" s="118"/>
      <c r="KHR132" s="118"/>
      <c r="KHS132" s="118"/>
      <c r="KHT132" s="118"/>
      <c r="KHU132" s="118"/>
      <c r="KHV132" s="118"/>
      <c r="KHW132" s="118"/>
      <c r="KHX132" s="118"/>
      <c r="KHY132" s="118"/>
      <c r="KHZ132" s="118"/>
      <c r="KIA132" s="118"/>
      <c r="KIB132" s="118"/>
      <c r="KIC132" s="118"/>
      <c r="KID132" s="118"/>
      <c r="KIE132" s="118"/>
      <c r="KIF132" s="118"/>
      <c r="KIG132" s="118"/>
      <c r="KIH132" s="118"/>
      <c r="KII132" s="118"/>
      <c r="KIJ132" s="118"/>
      <c r="KIK132" s="118"/>
      <c r="KIL132" s="118"/>
      <c r="KIM132" s="118"/>
      <c r="KIN132" s="118"/>
      <c r="KIO132" s="118"/>
      <c r="KIP132" s="118"/>
      <c r="KIQ132" s="118"/>
      <c r="KIR132" s="118"/>
      <c r="KIS132" s="118"/>
      <c r="KIT132" s="118"/>
      <c r="KIU132" s="118"/>
      <c r="KIV132" s="118"/>
      <c r="KIW132" s="118"/>
      <c r="KIX132" s="118"/>
      <c r="KIY132" s="118"/>
      <c r="KIZ132" s="118"/>
      <c r="KJA132" s="118"/>
      <c r="KJB132" s="118"/>
      <c r="KJC132" s="118"/>
      <c r="KJD132" s="118"/>
      <c r="KJE132" s="118"/>
      <c r="KJF132" s="118"/>
      <c r="KJG132" s="118"/>
      <c r="KJH132" s="118"/>
      <c r="KJI132" s="118"/>
      <c r="KJJ132" s="118"/>
      <c r="KJK132" s="118"/>
      <c r="KJL132" s="118"/>
      <c r="KJM132" s="118"/>
      <c r="KJN132" s="118"/>
      <c r="KJO132" s="118"/>
      <c r="KJP132" s="118"/>
      <c r="KJQ132" s="118"/>
      <c r="KJR132" s="118"/>
      <c r="KJS132" s="118"/>
      <c r="KJT132" s="118"/>
      <c r="KJU132" s="118"/>
      <c r="KJV132" s="118"/>
      <c r="KJW132" s="118"/>
      <c r="KJX132" s="118"/>
      <c r="KJY132" s="118"/>
      <c r="KJZ132" s="118"/>
      <c r="KKA132" s="118"/>
      <c r="KKB132" s="118"/>
      <c r="KKC132" s="118"/>
      <c r="KKD132" s="118"/>
      <c r="KKE132" s="118"/>
      <c r="KKF132" s="118"/>
      <c r="KKG132" s="118"/>
      <c r="KKH132" s="118"/>
      <c r="KKI132" s="118"/>
      <c r="KKJ132" s="118"/>
      <c r="KKK132" s="118"/>
      <c r="KKL132" s="118"/>
      <c r="KKM132" s="118"/>
      <c r="KKN132" s="118"/>
      <c r="KKO132" s="118"/>
      <c r="KKP132" s="118"/>
      <c r="KKQ132" s="118"/>
      <c r="KKR132" s="118"/>
      <c r="KKS132" s="118"/>
      <c r="KKT132" s="118"/>
      <c r="KKU132" s="118"/>
      <c r="KKV132" s="118"/>
      <c r="KKW132" s="118"/>
      <c r="KKX132" s="118"/>
      <c r="KKY132" s="118"/>
      <c r="KKZ132" s="118"/>
      <c r="KLA132" s="118"/>
      <c r="KLB132" s="118"/>
      <c r="KLC132" s="118"/>
      <c r="KLD132" s="118"/>
      <c r="KLE132" s="118"/>
      <c r="KLF132" s="118"/>
      <c r="KLG132" s="118"/>
      <c r="KLH132" s="118"/>
      <c r="KLI132" s="118"/>
      <c r="KLJ132" s="118"/>
      <c r="KLK132" s="118"/>
      <c r="KLL132" s="118"/>
      <c r="KLM132" s="118"/>
      <c r="KLN132" s="118"/>
      <c r="KLO132" s="118"/>
      <c r="KLP132" s="118"/>
      <c r="KLQ132" s="118"/>
      <c r="KLR132" s="118"/>
      <c r="KLS132" s="118"/>
      <c r="KLT132" s="118"/>
      <c r="KLU132" s="118"/>
      <c r="KLV132" s="118"/>
      <c r="KLW132" s="118"/>
      <c r="KLX132" s="118"/>
      <c r="KLY132" s="118"/>
      <c r="KLZ132" s="118"/>
      <c r="KMA132" s="118"/>
      <c r="KMB132" s="118"/>
      <c r="KMC132" s="118"/>
      <c r="KMD132" s="118"/>
      <c r="KME132" s="118"/>
      <c r="KMF132" s="118"/>
      <c r="KMG132" s="118"/>
      <c r="KMH132" s="118"/>
      <c r="KMI132" s="118"/>
      <c r="KMJ132" s="118"/>
      <c r="KMK132" s="118"/>
      <c r="KML132" s="118"/>
      <c r="KMM132" s="118"/>
      <c r="KMN132" s="118"/>
      <c r="KMO132" s="118"/>
      <c r="KMP132" s="118"/>
      <c r="KMQ132" s="118"/>
      <c r="KMR132" s="118"/>
      <c r="KMS132" s="118"/>
      <c r="KMT132" s="118"/>
      <c r="KMU132" s="118"/>
      <c r="KMV132" s="118"/>
      <c r="KMW132" s="118"/>
      <c r="KMX132" s="118"/>
      <c r="KMY132" s="118"/>
      <c r="KMZ132" s="118"/>
      <c r="KNA132" s="118"/>
      <c r="KNB132" s="118"/>
      <c r="KNC132" s="118"/>
      <c r="KND132" s="118"/>
      <c r="KNE132" s="118"/>
      <c r="KNF132" s="118"/>
      <c r="KNG132" s="118"/>
      <c r="KNH132" s="118"/>
      <c r="KNI132" s="118"/>
      <c r="KNJ132" s="118"/>
      <c r="KNK132" s="118"/>
      <c r="KNL132" s="118"/>
      <c r="KNM132" s="118"/>
      <c r="KNN132" s="118"/>
      <c r="KNO132" s="118"/>
      <c r="KNP132" s="118"/>
      <c r="KNQ132" s="118"/>
      <c r="KNR132" s="118"/>
      <c r="KNS132" s="118"/>
      <c r="KNT132" s="118"/>
      <c r="KNU132" s="118"/>
      <c r="KNV132" s="118"/>
      <c r="KNW132" s="118"/>
      <c r="KNX132" s="118"/>
      <c r="KNY132" s="118"/>
      <c r="KNZ132" s="118"/>
      <c r="KOA132" s="118"/>
      <c r="KOB132" s="118"/>
      <c r="KOC132" s="118"/>
      <c r="KOD132" s="118"/>
      <c r="KOE132" s="118"/>
      <c r="KOF132" s="118"/>
      <c r="KOG132" s="118"/>
      <c r="KOH132" s="118"/>
      <c r="KOI132" s="118"/>
      <c r="KOJ132" s="118"/>
      <c r="KOK132" s="118"/>
      <c r="KOL132" s="118"/>
      <c r="KOM132" s="118"/>
      <c r="KON132" s="118"/>
      <c r="KOO132" s="118"/>
      <c r="KOP132" s="118"/>
      <c r="KOQ132" s="118"/>
      <c r="KOR132" s="118"/>
      <c r="KOS132" s="118"/>
      <c r="KOT132" s="118"/>
      <c r="KOU132" s="118"/>
      <c r="KOV132" s="118"/>
      <c r="KOW132" s="118"/>
      <c r="KOX132" s="118"/>
      <c r="KOY132" s="118"/>
      <c r="KOZ132" s="118"/>
      <c r="KPA132" s="118"/>
      <c r="KPB132" s="118"/>
      <c r="KPC132" s="118"/>
      <c r="KPD132" s="118"/>
      <c r="KPE132" s="118"/>
      <c r="KPF132" s="118"/>
      <c r="KPG132" s="118"/>
      <c r="KPH132" s="118"/>
      <c r="KPI132" s="118"/>
      <c r="KPJ132" s="118"/>
      <c r="KPK132" s="118"/>
      <c r="KPL132" s="118"/>
      <c r="KPM132" s="118"/>
      <c r="KPN132" s="118"/>
      <c r="KPO132" s="118"/>
      <c r="KPP132" s="118"/>
      <c r="KPQ132" s="118"/>
      <c r="KPR132" s="118"/>
      <c r="KPS132" s="118"/>
      <c r="KPT132" s="118"/>
      <c r="KPU132" s="118"/>
      <c r="KPV132" s="118"/>
      <c r="KPW132" s="118"/>
      <c r="KPX132" s="118"/>
      <c r="KPY132" s="118"/>
      <c r="KPZ132" s="118"/>
      <c r="KQA132" s="118"/>
      <c r="KQB132" s="118"/>
      <c r="KQC132" s="118"/>
      <c r="KQD132" s="118"/>
      <c r="KQE132" s="118"/>
      <c r="KQF132" s="118"/>
      <c r="KQG132" s="118"/>
      <c r="KQH132" s="118"/>
      <c r="KQI132" s="118"/>
      <c r="KQJ132" s="118"/>
      <c r="KQK132" s="118"/>
      <c r="KQL132" s="118"/>
      <c r="KQM132" s="118"/>
      <c r="KQN132" s="118"/>
      <c r="KQO132" s="118"/>
      <c r="KQP132" s="118"/>
      <c r="KQQ132" s="118"/>
      <c r="KQR132" s="118"/>
      <c r="KQS132" s="118"/>
      <c r="KQT132" s="118"/>
      <c r="KQU132" s="118"/>
      <c r="KQV132" s="118"/>
      <c r="KQW132" s="118"/>
      <c r="KQX132" s="118"/>
      <c r="KQY132" s="118"/>
      <c r="KQZ132" s="118"/>
      <c r="KRA132" s="118"/>
      <c r="KRB132" s="118"/>
      <c r="KRC132" s="118"/>
      <c r="KRD132" s="118"/>
      <c r="KRE132" s="118"/>
      <c r="KRF132" s="118"/>
      <c r="KRG132" s="118"/>
      <c r="KRH132" s="118"/>
      <c r="KRI132" s="118"/>
      <c r="KRJ132" s="118"/>
      <c r="KRK132" s="118"/>
      <c r="KRL132" s="118"/>
      <c r="KRM132" s="118"/>
      <c r="KRN132" s="118"/>
      <c r="KRO132" s="118"/>
      <c r="KRP132" s="118"/>
      <c r="KRQ132" s="118"/>
      <c r="KRR132" s="118"/>
      <c r="KRS132" s="118"/>
      <c r="KRT132" s="118"/>
      <c r="KRU132" s="118"/>
      <c r="KRV132" s="118"/>
      <c r="KRW132" s="118"/>
      <c r="KRX132" s="118"/>
      <c r="KRY132" s="118"/>
      <c r="KRZ132" s="118"/>
      <c r="KSA132" s="118"/>
      <c r="KSB132" s="118"/>
      <c r="KSC132" s="118"/>
      <c r="KSD132" s="118"/>
      <c r="KSE132" s="118"/>
      <c r="KSF132" s="118"/>
      <c r="KSG132" s="118"/>
      <c r="KSH132" s="118"/>
      <c r="KSI132" s="118"/>
      <c r="KSJ132" s="118"/>
      <c r="KSK132" s="118"/>
      <c r="KSL132" s="118"/>
      <c r="KSM132" s="118"/>
      <c r="KSN132" s="118"/>
      <c r="KSO132" s="118"/>
      <c r="KSP132" s="118"/>
      <c r="KSQ132" s="118"/>
      <c r="KSR132" s="118"/>
      <c r="KSS132" s="118"/>
      <c r="KST132" s="118"/>
      <c r="KSU132" s="118"/>
      <c r="KSV132" s="118"/>
      <c r="KSW132" s="118"/>
      <c r="KSX132" s="118"/>
      <c r="KSY132" s="118"/>
      <c r="KSZ132" s="118"/>
      <c r="KTA132" s="118"/>
      <c r="KTB132" s="118"/>
      <c r="KTC132" s="118"/>
      <c r="KTD132" s="118"/>
      <c r="KTE132" s="118"/>
      <c r="KTF132" s="118"/>
      <c r="KTG132" s="118"/>
      <c r="KTH132" s="118"/>
      <c r="KTI132" s="118"/>
      <c r="KTJ132" s="118"/>
      <c r="KTK132" s="118"/>
      <c r="KTL132" s="118"/>
      <c r="KTM132" s="118"/>
      <c r="KTN132" s="118"/>
      <c r="KTO132" s="118"/>
      <c r="KTP132" s="118"/>
      <c r="KTQ132" s="118"/>
      <c r="KTR132" s="118"/>
      <c r="KTS132" s="118"/>
      <c r="KTT132" s="118"/>
      <c r="KTU132" s="118"/>
      <c r="KTV132" s="118"/>
      <c r="KTW132" s="118"/>
      <c r="KTX132" s="118"/>
      <c r="KTY132" s="118"/>
      <c r="KTZ132" s="118"/>
      <c r="KUA132" s="118"/>
      <c r="KUB132" s="118"/>
      <c r="KUC132" s="118"/>
      <c r="KUD132" s="118"/>
      <c r="KUE132" s="118"/>
      <c r="KUF132" s="118"/>
      <c r="KUG132" s="118"/>
      <c r="KUH132" s="118"/>
      <c r="KUI132" s="118"/>
      <c r="KUJ132" s="118"/>
      <c r="KUK132" s="118"/>
      <c r="KUL132" s="118"/>
      <c r="KUM132" s="118"/>
      <c r="KUN132" s="118"/>
      <c r="KUO132" s="118"/>
      <c r="KUP132" s="118"/>
      <c r="KUQ132" s="118"/>
      <c r="KUR132" s="118"/>
      <c r="KUS132" s="118"/>
      <c r="KUT132" s="118"/>
      <c r="KUU132" s="118"/>
      <c r="KUV132" s="118"/>
      <c r="KUW132" s="118"/>
      <c r="KUX132" s="118"/>
      <c r="KUY132" s="118"/>
      <c r="KUZ132" s="118"/>
      <c r="KVA132" s="118"/>
      <c r="KVB132" s="118"/>
      <c r="KVC132" s="118"/>
      <c r="KVD132" s="118"/>
      <c r="KVE132" s="118"/>
      <c r="KVF132" s="118"/>
      <c r="KVG132" s="118"/>
      <c r="KVH132" s="118"/>
      <c r="KVI132" s="118"/>
      <c r="KVJ132" s="118"/>
      <c r="KVK132" s="118"/>
      <c r="KVL132" s="118"/>
      <c r="KVM132" s="118"/>
      <c r="KVN132" s="118"/>
      <c r="KVO132" s="118"/>
      <c r="KVP132" s="118"/>
      <c r="KVQ132" s="118"/>
      <c r="KVR132" s="118"/>
      <c r="KVS132" s="118"/>
      <c r="KVT132" s="118"/>
      <c r="KVU132" s="118"/>
      <c r="KVV132" s="118"/>
      <c r="KVW132" s="118"/>
      <c r="KVX132" s="118"/>
      <c r="KVY132" s="118"/>
      <c r="KVZ132" s="118"/>
      <c r="KWA132" s="118"/>
      <c r="KWB132" s="118"/>
      <c r="KWC132" s="118"/>
      <c r="KWD132" s="118"/>
      <c r="KWE132" s="118"/>
      <c r="KWF132" s="118"/>
      <c r="KWG132" s="118"/>
      <c r="KWH132" s="118"/>
      <c r="KWI132" s="118"/>
      <c r="KWJ132" s="118"/>
      <c r="KWK132" s="118"/>
      <c r="KWL132" s="118"/>
      <c r="KWM132" s="118"/>
      <c r="KWN132" s="118"/>
      <c r="KWO132" s="118"/>
      <c r="KWP132" s="118"/>
      <c r="KWQ132" s="118"/>
      <c r="KWR132" s="118"/>
      <c r="KWS132" s="118"/>
      <c r="KWT132" s="118"/>
      <c r="KWU132" s="118"/>
      <c r="KWV132" s="118"/>
      <c r="KWW132" s="118"/>
      <c r="KWX132" s="118"/>
      <c r="KWY132" s="118"/>
      <c r="KWZ132" s="118"/>
      <c r="KXA132" s="118"/>
      <c r="KXB132" s="118"/>
      <c r="KXC132" s="118"/>
      <c r="KXD132" s="118"/>
      <c r="KXE132" s="118"/>
      <c r="KXF132" s="118"/>
      <c r="KXG132" s="118"/>
      <c r="KXH132" s="118"/>
      <c r="KXI132" s="118"/>
      <c r="KXJ132" s="118"/>
      <c r="KXK132" s="118"/>
      <c r="KXL132" s="118"/>
      <c r="KXM132" s="118"/>
      <c r="KXN132" s="118"/>
      <c r="KXO132" s="118"/>
      <c r="KXP132" s="118"/>
      <c r="KXQ132" s="118"/>
      <c r="KXR132" s="118"/>
      <c r="KXS132" s="118"/>
      <c r="KXT132" s="118"/>
      <c r="KXU132" s="118"/>
      <c r="KXV132" s="118"/>
      <c r="KXW132" s="118"/>
      <c r="KXX132" s="118"/>
      <c r="KXY132" s="118"/>
      <c r="KXZ132" s="118"/>
      <c r="KYA132" s="118"/>
      <c r="KYB132" s="118"/>
      <c r="KYC132" s="118"/>
      <c r="KYD132" s="118"/>
      <c r="KYE132" s="118"/>
      <c r="KYF132" s="118"/>
      <c r="KYG132" s="118"/>
      <c r="KYH132" s="118"/>
      <c r="KYI132" s="118"/>
      <c r="KYJ132" s="118"/>
      <c r="KYK132" s="118"/>
      <c r="KYL132" s="118"/>
      <c r="KYM132" s="118"/>
      <c r="KYN132" s="118"/>
      <c r="KYO132" s="118"/>
      <c r="KYP132" s="118"/>
      <c r="KYQ132" s="118"/>
      <c r="KYR132" s="118"/>
      <c r="KYS132" s="118"/>
      <c r="KYT132" s="118"/>
      <c r="KYU132" s="118"/>
      <c r="KYV132" s="118"/>
      <c r="KYW132" s="118"/>
      <c r="KYX132" s="118"/>
      <c r="KYY132" s="118"/>
      <c r="KYZ132" s="118"/>
      <c r="KZA132" s="118"/>
      <c r="KZB132" s="118"/>
      <c r="KZC132" s="118"/>
      <c r="KZD132" s="118"/>
      <c r="KZE132" s="118"/>
      <c r="KZF132" s="118"/>
      <c r="KZG132" s="118"/>
      <c r="KZH132" s="118"/>
      <c r="KZI132" s="118"/>
      <c r="KZJ132" s="118"/>
      <c r="KZK132" s="118"/>
      <c r="KZL132" s="118"/>
      <c r="KZM132" s="118"/>
      <c r="KZN132" s="118"/>
      <c r="KZO132" s="118"/>
      <c r="KZP132" s="118"/>
      <c r="KZQ132" s="118"/>
      <c r="KZR132" s="118"/>
      <c r="KZS132" s="118"/>
      <c r="KZT132" s="118"/>
      <c r="KZU132" s="118"/>
      <c r="KZV132" s="118"/>
      <c r="KZW132" s="118"/>
      <c r="KZX132" s="118"/>
      <c r="KZY132" s="118"/>
      <c r="KZZ132" s="118"/>
      <c r="LAA132" s="118"/>
      <c r="LAB132" s="118"/>
      <c r="LAC132" s="118"/>
      <c r="LAD132" s="118"/>
      <c r="LAE132" s="118"/>
      <c r="LAF132" s="118"/>
      <c r="LAG132" s="118"/>
      <c r="LAH132" s="118"/>
      <c r="LAI132" s="118"/>
      <c r="LAJ132" s="118"/>
      <c r="LAK132" s="118"/>
      <c r="LAL132" s="118"/>
      <c r="LAM132" s="118"/>
      <c r="LAN132" s="118"/>
      <c r="LAO132" s="118"/>
      <c r="LAP132" s="118"/>
      <c r="LAQ132" s="118"/>
      <c r="LAR132" s="118"/>
      <c r="LAS132" s="118"/>
      <c r="LAT132" s="118"/>
      <c r="LAU132" s="118"/>
      <c r="LAV132" s="118"/>
      <c r="LAW132" s="118"/>
      <c r="LAX132" s="118"/>
      <c r="LAY132" s="118"/>
      <c r="LAZ132" s="118"/>
      <c r="LBA132" s="118"/>
      <c r="LBB132" s="118"/>
      <c r="LBC132" s="118"/>
      <c r="LBD132" s="118"/>
      <c r="LBE132" s="118"/>
      <c r="LBF132" s="118"/>
      <c r="LBG132" s="118"/>
      <c r="LBH132" s="118"/>
      <c r="LBI132" s="118"/>
      <c r="LBJ132" s="118"/>
      <c r="LBK132" s="118"/>
      <c r="LBL132" s="118"/>
      <c r="LBM132" s="118"/>
      <c r="LBN132" s="118"/>
      <c r="LBO132" s="118"/>
      <c r="LBP132" s="118"/>
      <c r="LBQ132" s="118"/>
      <c r="LBR132" s="118"/>
      <c r="LBS132" s="118"/>
      <c r="LBT132" s="118"/>
      <c r="LBU132" s="118"/>
      <c r="LBV132" s="118"/>
      <c r="LBW132" s="118"/>
      <c r="LBX132" s="118"/>
      <c r="LBY132" s="118"/>
      <c r="LBZ132" s="118"/>
      <c r="LCA132" s="118"/>
      <c r="LCB132" s="118"/>
      <c r="LCC132" s="118"/>
      <c r="LCD132" s="118"/>
      <c r="LCE132" s="118"/>
      <c r="LCF132" s="118"/>
      <c r="LCG132" s="118"/>
      <c r="LCH132" s="118"/>
      <c r="LCI132" s="118"/>
      <c r="LCJ132" s="118"/>
      <c r="LCK132" s="118"/>
      <c r="LCL132" s="118"/>
      <c r="LCM132" s="118"/>
      <c r="LCN132" s="118"/>
      <c r="LCO132" s="118"/>
      <c r="LCP132" s="118"/>
      <c r="LCQ132" s="118"/>
      <c r="LCR132" s="118"/>
      <c r="LCS132" s="118"/>
      <c r="LCT132" s="118"/>
      <c r="LCU132" s="118"/>
      <c r="LCV132" s="118"/>
      <c r="LCW132" s="118"/>
      <c r="LCX132" s="118"/>
      <c r="LCY132" s="118"/>
      <c r="LCZ132" s="118"/>
      <c r="LDA132" s="118"/>
      <c r="LDB132" s="118"/>
      <c r="LDC132" s="118"/>
      <c r="LDD132" s="118"/>
      <c r="LDE132" s="118"/>
      <c r="LDF132" s="118"/>
      <c r="LDG132" s="118"/>
      <c r="LDH132" s="118"/>
      <c r="LDI132" s="118"/>
      <c r="LDJ132" s="118"/>
      <c r="LDK132" s="118"/>
      <c r="LDL132" s="118"/>
      <c r="LDM132" s="118"/>
      <c r="LDN132" s="118"/>
      <c r="LDO132" s="118"/>
      <c r="LDP132" s="118"/>
      <c r="LDQ132" s="118"/>
      <c r="LDR132" s="118"/>
      <c r="LDS132" s="118"/>
      <c r="LDT132" s="118"/>
      <c r="LDU132" s="118"/>
      <c r="LDV132" s="118"/>
      <c r="LDW132" s="118"/>
      <c r="LDX132" s="118"/>
      <c r="LDY132" s="118"/>
      <c r="LDZ132" s="118"/>
      <c r="LEA132" s="118"/>
      <c r="LEB132" s="118"/>
      <c r="LEC132" s="118"/>
      <c r="LED132" s="118"/>
      <c r="LEE132" s="118"/>
      <c r="LEF132" s="118"/>
      <c r="LEG132" s="118"/>
      <c r="LEH132" s="118"/>
      <c r="LEI132" s="118"/>
      <c r="LEJ132" s="118"/>
      <c r="LEK132" s="118"/>
      <c r="LEL132" s="118"/>
      <c r="LEM132" s="118"/>
      <c r="LEN132" s="118"/>
      <c r="LEO132" s="118"/>
      <c r="LEP132" s="118"/>
      <c r="LEQ132" s="118"/>
      <c r="LER132" s="118"/>
      <c r="LES132" s="118"/>
      <c r="LET132" s="118"/>
      <c r="LEU132" s="118"/>
      <c r="LEV132" s="118"/>
      <c r="LEW132" s="118"/>
      <c r="LEX132" s="118"/>
      <c r="LEY132" s="118"/>
      <c r="LEZ132" s="118"/>
      <c r="LFA132" s="118"/>
      <c r="LFB132" s="118"/>
      <c r="LFC132" s="118"/>
      <c r="LFD132" s="118"/>
      <c r="LFE132" s="118"/>
      <c r="LFF132" s="118"/>
      <c r="LFG132" s="118"/>
      <c r="LFH132" s="118"/>
      <c r="LFI132" s="118"/>
      <c r="LFJ132" s="118"/>
      <c r="LFK132" s="118"/>
      <c r="LFL132" s="118"/>
      <c r="LFM132" s="118"/>
      <c r="LFN132" s="118"/>
      <c r="LFO132" s="118"/>
      <c r="LFP132" s="118"/>
      <c r="LFQ132" s="118"/>
      <c r="LFR132" s="118"/>
      <c r="LFS132" s="118"/>
      <c r="LFT132" s="118"/>
      <c r="LFU132" s="118"/>
      <c r="LFV132" s="118"/>
      <c r="LFW132" s="118"/>
      <c r="LFX132" s="118"/>
      <c r="LFY132" s="118"/>
      <c r="LFZ132" s="118"/>
      <c r="LGA132" s="118"/>
      <c r="LGB132" s="118"/>
      <c r="LGC132" s="118"/>
      <c r="LGD132" s="118"/>
      <c r="LGE132" s="118"/>
      <c r="LGF132" s="118"/>
      <c r="LGG132" s="118"/>
      <c r="LGH132" s="118"/>
      <c r="LGI132" s="118"/>
      <c r="LGJ132" s="118"/>
      <c r="LGK132" s="118"/>
      <c r="LGL132" s="118"/>
      <c r="LGM132" s="118"/>
      <c r="LGN132" s="118"/>
      <c r="LGO132" s="118"/>
      <c r="LGP132" s="118"/>
      <c r="LGQ132" s="118"/>
      <c r="LGR132" s="118"/>
      <c r="LGS132" s="118"/>
      <c r="LGT132" s="118"/>
      <c r="LGU132" s="118"/>
      <c r="LGV132" s="118"/>
      <c r="LGW132" s="118"/>
      <c r="LGX132" s="118"/>
      <c r="LGY132" s="118"/>
      <c r="LGZ132" s="118"/>
      <c r="LHA132" s="118"/>
      <c r="LHB132" s="118"/>
      <c r="LHC132" s="118"/>
      <c r="LHD132" s="118"/>
      <c r="LHE132" s="118"/>
      <c r="LHF132" s="118"/>
      <c r="LHG132" s="118"/>
      <c r="LHH132" s="118"/>
      <c r="LHI132" s="118"/>
      <c r="LHJ132" s="118"/>
      <c r="LHK132" s="118"/>
      <c r="LHL132" s="118"/>
      <c r="LHM132" s="118"/>
      <c r="LHN132" s="118"/>
      <c r="LHO132" s="118"/>
      <c r="LHP132" s="118"/>
      <c r="LHQ132" s="118"/>
      <c r="LHR132" s="118"/>
      <c r="LHS132" s="118"/>
      <c r="LHT132" s="118"/>
      <c r="LHU132" s="118"/>
      <c r="LHV132" s="118"/>
      <c r="LHW132" s="118"/>
      <c r="LHX132" s="118"/>
      <c r="LHY132" s="118"/>
      <c r="LHZ132" s="118"/>
      <c r="LIA132" s="118"/>
      <c r="LIB132" s="118"/>
      <c r="LIC132" s="118"/>
      <c r="LID132" s="118"/>
      <c r="LIE132" s="118"/>
      <c r="LIF132" s="118"/>
      <c r="LIG132" s="118"/>
      <c r="LIH132" s="118"/>
      <c r="LII132" s="118"/>
      <c r="LIJ132" s="118"/>
      <c r="LIK132" s="118"/>
      <c r="LIL132" s="118"/>
      <c r="LIM132" s="118"/>
      <c r="LIN132" s="118"/>
      <c r="LIO132" s="118"/>
      <c r="LIP132" s="118"/>
      <c r="LIQ132" s="118"/>
      <c r="LIR132" s="118"/>
      <c r="LIS132" s="118"/>
      <c r="LIT132" s="118"/>
      <c r="LIU132" s="118"/>
      <c r="LIV132" s="118"/>
      <c r="LIW132" s="118"/>
      <c r="LIX132" s="118"/>
      <c r="LIY132" s="118"/>
      <c r="LIZ132" s="118"/>
      <c r="LJA132" s="118"/>
      <c r="LJB132" s="118"/>
      <c r="LJC132" s="118"/>
      <c r="LJD132" s="118"/>
      <c r="LJE132" s="118"/>
      <c r="LJF132" s="118"/>
      <c r="LJG132" s="118"/>
      <c r="LJH132" s="118"/>
      <c r="LJI132" s="118"/>
      <c r="LJJ132" s="118"/>
      <c r="LJK132" s="118"/>
      <c r="LJL132" s="118"/>
      <c r="LJM132" s="118"/>
      <c r="LJN132" s="118"/>
      <c r="LJO132" s="118"/>
      <c r="LJP132" s="118"/>
      <c r="LJQ132" s="118"/>
      <c r="LJR132" s="118"/>
      <c r="LJS132" s="118"/>
      <c r="LJT132" s="118"/>
      <c r="LJU132" s="118"/>
      <c r="LJV132" s="118"/>
      <c r="LJW132" s="118"/>
      <c r="LJX132" s="118"/>
      <c r="LJY132" s="118"/>
      <c r="LJZ132" s="118"/>
      <c r="LKA132" s="118"/>
      <c r="LKB132" s="118"/>
      <c r="LKC132" s="118"/>
      <c r="LKD132" s="118"/>
      <c r="LKE132" s="118"/>
      <c r="LKF132" s="118"/>
      <c r="LKG132" s="118"/>
      <c r="LKH132" s="118"/>
      <c r="LKI132" s="118"/>
      <c r="LKJ132" s="118"/>
      <c r="LKK132" s="118"/>
      <c r="LKL132" s="118"/>
      <c r="LKM132" s="118"/>
      <c r="LKN132" s="118"/>
      <c r="LKO132" s="118"/>
      <c r="LKP132" s="118"/>
      <c r="LKQ132" s="118"/>
      <c r="LKR132" s="118"/>
      <c r="LKS132" s="118"/>
      <c r="LKT132" s="118"/>
      <c r="LKU132" s="118"/>
      <c r="LKV132" s="118"/>
      <c r="LKW132" s="118"/>
      <c r="LKX132" s="118"/>
      <c r="LKY132" s="118"/>
      <c r="LKZ132" s="118"/>
      <c r="LLA132" s="118"/>
      <c r="LLB132" s="118"/>
      <c r="LLC132" s="118"/>
      <c r="LLD132" s="118"/>
      <c r="LLE132" s="118"/>
      <c r="LLF132" s="118"/>
      <c r="LLG132" s="118"/>
      <c r="LLH132" s="118"/>
      <c r="LLI132" s="118"/>
      <c r="LLJ132" s="118"/>
      <c r="LLK132" s="118"/>
      <c r="LLL132" s="118"/>
      <c r="LLM132" s="118"/>
      <c r="LLN132" s="118"/>
      <c r="LLO132" s="118"/>
      <c r="LLP132" s="118"/>
      <c r="LLQ132" s="118"/>
      <c r="LLR132" s="118"/>
      <c r="LLS132" s="118"/>
      <c r="LLT132" s="118"/>
      <c r="LLU132" s="118"/>
      <c r="LLV132" s="118"/>
      <c r="LLW132" s="118"/>
      <c r="LLX132" s="118"/>
      <c r="LLY132" s="118"/>
      <c r="LLZ132" s="118"/>
      <c r="LMA132" s="118"/>
      <c r="LMB132" s="118"/>
      <c r="LMC132" s="118"/>
      <c r="LMD132" s="118"/>
      <c r="LME132" s="118"/>
      <c r="LMF132" s="118"/>
      <c r="LMG132" s="118"/>
      <c r="LMH132" s="118"/>
      <c r="LMI132" s="118"/>
      <c r="LMJ132" s="118"/>
      <c r="LMK132" s="118"/>
      <c r="LML132" s="118"/>
      <c r="LMM132" s="118"/>
      <c r="LMN132" s="118"/>
      <c r="LMO132" s="118"/>
      <c r="LMP132" s="118"/>
      <c r="LMQ132" s="118"/>
      <c r="LMR132" s="118"/>
      <c r="LMS132" s="118"/>
      <c r="LMT132" s="118"/>
      <c r="LMU132" s="118"/>
      <c r="LMV132" s="118"/>
      <c r="LMW132" s="118"/>
      <c r="LMX132" s="118"/>
      <c r="LMY132" s="118"/>
      <c r="LMZ132" s="118"/>
      <c r="LNA132" s="118"/>
      <c r="LNB132" s="118"/>
      <c r="LNC132" s="118"/>
      <c r="LND132" s="118"/>
      <c r="LNE132" s="118"/>
      <c r="LNF132" s="118"/>
      <c r="LNG132" s="118"/>
      <c r="LNH132" s="118"/>
      <c r="LNI132" s="118"/>
      <c r="LNJ132" s="118"/>
      <c r="LNK132" s="118"/>
      <c r="LNL132" s="118"/>
      <c r="LNM132" s="118"/>
      <c r="LNN132" s="118"/>
      <c r="LNO132" s="118"/>
      <c r="LNP132" s="118"/>
      <c r="LNQ132" s="118"/>
      <c r="LNR132" s="118"/>
      <c r="LNS132" s="118"/>
      <c r="LNT132" s="118"/>
      <c r="LNU132" s="118"/>
      <c r="LNV132" s="118"/>
      <c r="LNW132" s="118"/>
      <c r="LNX132" s="118"/>
      <c r="LNY132" s="118"/>
      <c r="LNZ132" s="118"/>
      <c r="LOA132" s="118"/>
      <c r="LOB132" s="118"/>
      <c r="LOC132" s="118"/>
      <c r="LOD132" s="118"/>
      <c r="LOE132" s="118"/>
      <c r="LOF132" s="118"/>
      <c r="LOG132" s="118"/>
      <c r="LOH132" s="118"/>
      <c r="LOI132" s="118"/>
      <c r="LOJ132" s="118"/>
      <c r="LOK132" s="118"/>
      <c r="LOL132" s="118"/>
      <c r="LOM132" s="118"/>
      <c r="LON132" s="118"/>
      <c r="LOO132" s="118"/>
      <c r="LOP132" s="118"/>
      <c r="LOQ132" s="118"/>
      <c r="LOR132" s="118"/>
      <c r="LOS132" s="118"/>
      <c r="LOT132" s="118"/>
      <c r="LOU132" s="118"/>
      <c r="LOV132" s="118"/>
      <c r="LOW132" s="118"/>
      <c r="LOX132" s="118"/>
      <c r="LOY132" s="118"/>
      <c r="LOZ132" s="118"/>
      <c r="LPA132" s="118"/>
      <c r="LPB132" s="118"/>
      <c r="LPC132" s="118"/>
      <c r="LPD132" s="118"/>
      <c r="LPE132" s="118"/>
      <c r="LPF132" s="118"/>
      <c r="LPG132" s="118"/>
      <c r="LPH132" s="118"/>
      <c r="LPI132" s="118"/>
      <c r="LPJ132" s="118"/>
      <c r="LPK132" s="118"/>
      <c r="LPL132" s="118"/>
      <c r="LPM132" s="118"/>
      <c r="LPN132" s="118"/>
      <c r="LPO132" s="118"/>
      <c r="LPP132" s="118"/>
      <c r="LPQ132" s="118"/>
      <c r="LPR132" s="118"/>
      <c r="LPS132" s="118"/>
      <c r="LPT132" s="118"/>
      <c r="LPU132" s="118"/>
      <c r="LPV132" s="118"/>
      <c r="LPW132" s="118"/>
      <c r="LPX132" s="118"/>
      <c r="LPY132" s="118"/>
      <c r="LPZ132" s="118"/>
      <c r="LQA132" s="118"/>
      <c r="LQB132" s="118"/>
      <c r="LQC132" s="118"/>
      <c r="LQD132" s="118"/>
      <c r="LQE132" s="118"/>
      <c r="LQF132" s="118"/>
      <c r="LQG132" s="118"/>
      <c r="LQH132" s="118"/>
      <c r="LQI132" s="118"/>
      <c r="LQJ132" s="118"/>
      <c r="LQK132" s="118"/>
      <c r="LQL132" s="118"/>
      <c r="LQM132" s="118"/>
      <c r="LQN132" s="118"/>
      <c r="LQO132" s="118"/>
      <c r="LQP132" s="118"/>
      <c r="LQQ132" s="118"/>
      <c r="LQR132" s="118"/>
      <c r="LQS132" s="118"/>
      <c r="LQT132" s="118"/>
      <c r="LQU132" s="118"/>
      <c r="LQV132" s="118"/>
      <c r="LQW132" s="118"/>
      <c r="LQX132" s="118"/>
      <c r="LQY132" s="118"/>
      <c r="LQZ132" s="118"/>
      <c r="LRA132" s="118"/>
      <c r="LRB132" s="118"/>
      <c r="LRC132" s="118"/>
      <c r="LRD132" s="118"/>
      <c r="LRE132" s="118"/>
      <c r="LRF132" s="118"/>
      <c r="LRG132" s="118"/>
      <c r="LRH132" s="118"/>
      <c r="LRI132" s="118"/>
      <c r="LRJ132" s="118"/>
      <c r="LRK132" s="118"/>
      <c r="LRL132" s="118"/>
      <c r="LRM132" s="118"/>
      <c r="LRN132" s="118"/>
      <c r="LRO132" s="118"/>
      <c r="LRP132" s="118"/>
      <c r="LRQ132" s="118"/>
      <c r="LRR132" s="118"/>
      <c r="LRS132" s="118"/>
      <c r="LRT132" s="118"/>
      <c r="LRU132" s="118"/>
      <c r="LRV132" s="118"/>
      <c r="LRW132" s="118"/>
      <c r="LRX132" s="118"/>
      <c r="LRY132" s="118"/>
      <c r="LRZ132" s="118"/>
      <c r="LSA132" s="118"/>
      <c r="LSB132" s="118"/>
      <c r="LSC132" s="118"/>
      <c r="LSD132" s="118"/>
      <c r="LSE132" s="118"/>
      <c r="LSF132" s="118"/>
      <c r="LSG132" s="118"/>
      <c r="LSH132" s="118"/>
      <c r="LSI132" s="118"/>
      <c r="LSJ132" s="118"/>
      <c r="LSK132" s="118"/>
      <c r="LSL132" s="118"/>
      <c r="LSM132" s="118"/>
      <c r="LSN132" s="118"/>
      <c r="LSO132" s="118"/>
      <c r="LSP132" s="118"/>
      <c r="LSQ132" s="118"/>
      <c r="LSR132" s="118"/>
      <c r="LSS132" s="118"/>
      <c r="LST132" s="118"/>
      <c r="LSU132" s="118"/>
      <c r="LSV132" s="118"/>
      <c r="LSW132" s="118"/>
      <c r="LSX132" s="118"/>
      <c r="LSY132" s="118"/>
      <c r="LSZ132" s="118"/>
      <c r="LTA132" s="118"/>
      <c r="LTB132" s="118"/>
      <c r="LTC132" s="118"/>
      <c r="LTD132" s="118"/>
      <c r="LTE132" s="118"/>
      <c r="LTF132" s="118"/>
      <c r="LTG132" s="118"/>
      <c r="LTH132" s="118"/>
      <c r="LTI132" s="118"/>
      <c r="LTJ132" s="118"/>
      <c r="LTK132" s="118"/>
      <c r="LTL132" s="118"/>
      <c r="LTM132" s="118"/>
      <c r="LTN132" s="118"/>
      <c r="LTO132" s="118"/>
      <c r="LTP132" s="118"/>
      <c r="LTQ132" s="118"/>
      <c r="LTR132" s="118"/>
      <c r="LTS132" s="118"/>
      <c r="LTT132" s="118"/>
      <c r="LTU132" s="118"/>
      <c r="LTV132" s="118"/>
      <c r="LTW132" s="118"/>
      <c r="LTX132" s="118"/>
      <c r="LTY132" s="118"/>
      <c r="LTZ132" s="118"/>
      <c r="LUA132" s="118"/>
      <c r="LUB132" s="118"/>
      <c r="LUC132" s="118"/>
      <c r="LUD132" s="118"/>
      <c r="LUE132" s="118"/>
      <c r="LUF132" s="118"/>
      <c r="LUG132" s="118"/>
      <c r="LUH132" s="118"/>
      <c r="LUI132" s="118"/>
      <c r="LUJ132" s="118"/>
      <c r="LUK132" s="118"/>
      <c r="LUL132" s="118"/>
      <c r="LUM132" s="118"/>
      <c r="LUN132" s="118"/>
      <c r="LUO132" s="118"/>
      <c r="LUP132" s="118"/>
      <c r="LUQ132" s="118"/>
      <c r="LUR132" s="118"/>
      <c r="LUS132" s="118"/>
      <c r="LUT132" s="118"/>
      <c r="LUU132" s="118"/>
      <c r="LUV132" s="118"/>
      <c r="LUW132" s="118"/>
      <c r="LUX132" s="118"/>
      <c r="LUY132" s="118"/>
      <c r="LUZ132" s="118"/>
      <c r="LVA132" s="118"/>
      <c r="LVB132" s="118"/>
      <c r="LVC132" s="118"/>
      <c r="LVD132" s="118"/>
      <c r="LVE132" s="118"/>
      <c r="LVF132" s="118"/>
      <c r="LVG132" s="118"/>
      <c r="LVH132" s="118"/>
      <c r="LVI132" s="118"/>
      <c r="LVJ132" s="118"/>
      <c r="LVK132" s="118"/>
      <c r="LVL132" s="118"/>
      <c r="LVM132" s="118"/>
      <c r="LVN132" s="118"/>
      <c r="LVO132" s="118"/>
      <c r="LVP132" s="118"/>
      <c r="LVQ132" s="118"/>
      <c r="LVR132" s="118"/>
      <c r="LVS132" s="118"/>
      <c r="LVT132" s="118"/>
      <c r="LVU132" s="118"/>
      <c r="LVV132" s="118"/>
      <c r="LVW132" s="118"/>
      <c r="LVX132" s="118"/>
      <c r="LVY132" s="118"/>
      <c r="LVZ132" s="118"/>
      <c r="LWA132" s="118"/>
      <c r="LWB132" s="118"/>
      <c r="LWC132" s="118"/>
      <c r="LWD132" s="118"/>
      <c r="LWE132" s="118"/>
      <c r="LWF132" s="118"/>
      <c r="LWG132" s="118"/>
      <c r="LWH132" s="118"/>
      <c r="LWI132" s="118"/>
      <c r="LWJ132" s="118"/>
      <c r="LWK132" s="118"/>
      <c r="LWL132" s="118"/>
      <c r="LWM132" s="118"/>
      <c r="LWN132" s="118"/>
      <c r="LWO132" s="118"/>
      <c r="LWP132" s="118"/>
      <c r="LWQ132" s="118"/>
      <c r="LWR132" s="118"/>
      <c r="LWS132" s="118"/>
      <c r="LWT132" s="118"/>
      <c r="LWU132" s="118"/>
      <c r="LWV132" s="118"/>
      <c r="LWW132" s="118"/>
      <c r="LWX132" s="118"/>
      <c r="LWY132" s="118"/>
      <c r="LWZ132" s="118"/>
      <c r="LXA132" s="118"/>
      <c r="LXB132" s="118"/>
      <c r="LXC132" s="118"/>
      <c r="LXD132" s="118"/>
      <c r="LXE132" s="118"/>
      <c r="LXF132" s="118"/>
      <c r="LXG132" s="118"/>
      <c r="LXH132" s="118"/>
      <c r="LXI132" s="118"/>
      <c r="LXJ132" s="118"/>
      <c r="LXK132" s="118"/>
      <c r="LXL132" s="118"/>
      <c r="LXM132" s="118"/>
      <c r="LXN132" s="118"/>
      <c r="LXO132" s="118"/>
      <c r="LXP132" s="118"/>
      <c r="LXQ132" s="118"/>
      <c r="LXR132" s="118"/>
      <c r="LXS132" s="118"/>
      <c r="LXT132" s="118"/>
      <c r="LXU132" s="118"/>
      <c r="LXV132" s="118"/>
      <c r="LXW132" s="118"/>
      <c r="LXX132" s="118"/>
      <c r="LXY132" s="118"/>
      <c r="LXZ132" s="118"/>
      <c r="LYA132" s="118"/>
      <c r="LYB132" s="118"/>
      <c r="LYC132" s="118"/>
      <c r="LYD132" s="118"/>
      <c r="LYE132" s="118"/>
      <c r="LYF132" s="118"/>
      <c r="LYG132" s="118"/>
      <c r="LYH132" s="118"/>
      <c r="LYI132" s="118"/>
      <c r="LYJ132" s="118"/>
      <c r="LYK132" s="118"/>
      <c r="LYL132" s="118"/>
      <c r="LYM132" s="118"/>
      <c r="LYN132" s="118"/>
      <c r="LYO132" s="118"/>
      <c r="LYP132" s="118"/>
      <c r="LYQ132" s="118"/>
      <c r="LYR132" s="118"/>
      <c r="LYS132" s="118"/>
      <c r="LYT132" s="118"/>
      <c r="LYU132" s="118"/>
      <c r="LYV132" s="118"/>
      <c r="LYW132" s="118"/>
      <c r="LYX132" s="118"/>
      <c r="LYY132" s="118"/>
      <c r="LYZ132" s="118"/>
      <c r="LZA132" s="118"/>
      <c r="LZB132" s="118"/>
      <c r="LZC132" s="118"/>
      <c r="LZD132" s="118"/>
      <c r="LZE132" s="118"/>
      <c r="LZF132" s="118"/>
      <c r="LZG132" s="118"/>
      <c r="LZH132" s="118"/>
      <c r="LZI132" s="118"/>
      <c r="LZJ132" s="118"/>
      <c r="LZK132" s="118"/>
      <c r="LZL132" s="118"/>
      <c r="LZM132" s="118"/>
      <c r="LZN132" s="118"/>
      <c r="LZO132" s="118"/>
      <c r="LZP132" s="118"/>
      <c r="LZQ132" s="118"/>
      <c r="LZR132" s="118"/>
      <c r="LZS132" s="118"/>
      <c r="LZT132" s="118"/>
      <c r="LZU132" s="118"/>
      <c r="LZV132" s="118"/>
      <c r="LZW132" s="118"/>
      <c r="LZX132" s="118"/>
      <c r="LZY132" s="118"/>
      <c r="LZZ132" s="118"/>
      <c r="MAA132" s="118"/>
      <c r="MAB132" s="118"/>
      <c r="MAC132" s="118"/>
      <c r="MAD132" s="118"/>
      <c r="MAE132" s="118"/>
      <c r="MAF132" s="118"/>
      <c r="MAG132" s="118"/>
      <c r="MAH132" s="118"/>
      <c r="MAI132" s="118"/>
      <c r="MAJ132" s="118"/>
      <c r="MAK132" s="118"/>
      <c r="MAL132" s="118"/>
      <c r="MAM132" s="118"/>
      <c r="MAN132" s="118"/>
      <c r="MAO132" s="118"/>
      <c r="MAP132" s="118"/>
      <c r="MAQ132" s="118"/>
      <c r="MAR132" s="118"/>
      <c r="MAS132" s="118"/>
      <c r="MAT132" s="118"/>
      <c r="MAU132" s="118"/>
      <c r="MAV132" s="118"/>
      <c r="MAW132" s="118"/>
      <c r="MAX132" s="118"/>
      <c r="MAY132" s="118"/>
      <c r="MAZ132" s="118"/>
      <c r="MBA132" s="118"/>
      <c r="MBB132" s="118"/>
      <c r="MBC132" s="118"/>
      <c r="MBD132" s="118"/>
      <c r="MBE132" s="118"/>
      <c r="MBF132" s="118"/>
      <c r="MBG132" s="118"/>
      <c r="MBH132" s="118"/>
      <c r="MBI132" s="118"/>
      <c r="MBJ132" s="118"/>
      <c r="MBK132" s="118"/>
      <c r="MBL132" s="118"/>
      <c r="MBM132" s="118"/>
      <c r="MBN132" s="118"/>
      <c r="MBO132" s="118"/>
      <c r="MBP132" s="118"/>
      <c r="MBQ132" s="118"/>
      <c r="MBR132" s="118"/>
      <c r="MBS132" s="118"/>
      <c r="MBT132" s="118"/>
      <c r="MBU132" s="118"/>
      <c r="MBV132" s="118"/>
      <c r="MBW132" s="118"/>
      <c r="MBX132" s="118"/>
      <c r="MBY132" s="118"/>
      <c r="MBZ132" s="118"/>
      <c r="MCA132" s="118"/>
      <c r="MCB132" s="118"/>
      <c r="MCC132" s="118"/>
      <c r="MCD132" s="118"/>
      <c r="MCE132" s="118"/>
      <c r="MCF132" s="118"/>
      <c r="MCG132" s="118"/>
      <c r="MCH132" s="118"/>
      <c r="MCI132" s="118"/>
      <c r="MCJ132" s="118"/>
      <c r="MCK132" s="118"/>
      <c r="MCL132" s="118"/>
      <c r="MCM132" s="118"/>
      <c r="MCN132" s="118"/>
      <c r="MCO132" s="118"/>
      <c r="MCP132" s="118"/>
      <c r="MCQ132" s="118"/>
      <c r="MCR132" s="118"/>
      <c r="MCS132" s="118"/>
      <c r="MCT132" s="118"/>
      <c r="MCU132" s="118"/>
      <c r="MCV132" s="118"/>
      <c r="MCW132" s="118"/>
      <c r="MCX132" s="118"/>
      <c r="MCY132" s="118"/>
      <c r="MCZ132" s="118"/>
      <c r="MDA132" s="118"/>
      <c r="MDB132" s="118"/>
      <c r="MDC132" s="118"/>
      <c r="MDD132" s="118"/>
      <c r="MDE132" s="118"/>
      <c r="MDF132" s="118"/>
      <c r="MDG132" s="118"/>
      <c r="MDH132" s="118"/>
      <c r="MDI132" s="118"/>
      <c r="MDJ132" s="118"/>
      <c r="MDK132" s="118"/>
      <c r="MDL132" s="118"/>
      <c r="MDM132" s="118"/>
      <c r="MDN132" s="118"/>
      <c r="MDO132" s="118"/>
      <c r="MDP132" s="118"/>
      <c r="MDQ132" s="118"/>
      <c r="MDR132" s="118"/>
      <c r="MDS132" s="118"/>
      <c r="MDT132" s="118"/>
      <c r="MDU132" s="118"/>
      <c r="MDV132" s="118"/>
      <c r="MDW132" s="118"/>
      <c r="MDX132" s="118"/>
      <c r="MDY132" s="118"/>
      <c r="MDZ132" s="118"/>
      <c r="MEA132" s="118"/>
      <c r="MEB132" s="118"/>
      <c r="MEC132" s="118"/>
      <c r="MED132" s="118"/>
      <c r="MEE132" s="118"/>
      <c r="MEF132" s="118"/>
      <c r="MEG132" s="118"/>
      <c r="MEH132" s="118"/>
      <c r="MEI132" s="118"/>
      <c r="MEJ132" s="118"/>
      <c r="MEK132" s="118"/>
      <c r="MEL132" s="118"/>
      <c r="MEM132" s="118"/>
      <c r="MEN132" s="118"/>
      <c r="MEO132" s="118"/>
      <c r="MEP132" s="118"/>
      <c r="MEQ132" s="118"/>
      <c r="MER132" s="118"/>
      <c r="MES132" s="118"/>
      <c r="MET132" s="118"/>
      <c r="MEU132" s="118"/>
      <c r="MEV132" s="118"/>
      <c r="MEW132" s="118"/>
      <c r="MEX132" s="118"/>
      <c r="MEY132" s="118"/>
      <c r="MEZ132" s="118"/>
      <c r="MFA132" s="118"/>
      <c r="MFB132" s="118"/>
      <c r="MFC132" s="118"/>
      <c r="MFD132" s="118"/>
      <c r="MFE132" s="118"/>
      <c r="MFF132" s="118"/>
      <c r="MFG132" s="118"/>
      <c r="MFH132" s="118"/>
      <c r="MFI132" s="118"/>
      <c r="MFJ132" s="118"/>
      <c r="MFK132" s="118"/>
      <c r="MFL132" s="118"/>
      <c r="MFM132" s="118"/>
      <c r="MFN132" s="118"/>
      <c r="MFO132" s="118"/>
      <c r="MFP132" s="118"/>
      <c r="MFQ132" s="118"/>
      <c r="MFR132" s="118"/>
      <c r="MFS132" s="118"/>
      <c r="MFT132" s="118"/>
      <c r="MFU132" s="118"/>
      <c r="MFV132" s="118"/>
      <c r="MFW132" s="118"/>
      <c r="MFX132" s="118"/>
      <c r="MFY132" s="118"/>
      <c r="MFZ132" s="118"/>
      <c r="MGA132" s="118"/>
      <c r="MGB132" s="118"/>
      <c r="MGC132" s="118"/>
      <c r="MGD132" s="118"/>
      <c r="MGE132" s="118"/>
      <c r="MGF132" s="118"/>
      <c r="MGG132" s="118"/>
      <c r="MGH132" s="118"/>
      <c r="MGI132" s="118"/>
      <c r="MGJ132" s="118"/>
      <c r="MGK132" s="118"/>
      <c r="MGL132" s="118"/>
      <c r="MGM132" s="118"/>
      <c r="MGN132" s="118"/>
      <c r="MGO132" s="118"/>
      <c r="MGP132" s="118"/>
      <c r="MGQ132" s="118"/>
      <c r="MGR132" s="118"/>
      <c r="MGS132" s="118"/>
      <c r="MGT132" s="118"/>
      <c r="MGU132" s="118"/>
      <c r="MGV132" s="118"/>
      <c r="MGW132" s="118"/>
      <c r="MGX132" s="118"/>
      <c r="MGY132" s="118"/>
      <c r="MGZ132" s="118"/>
      <c r="MHA132" s="118"/>
      <c r="MHB132" s="118"/>
      <c r="MHC132" s="118"/>
      <c r="MHD132" s="118"/>
      <c r="MHE132" s="118"/>
      <c r="MHF132" s="118"/>
      <c r="MHG132" s="118"/>
      <c r="MHH132" s="118"/>
      <c r="MHI132" s="118"/>
      <c r="MHJ132" s="118"/>
      <c r="MHK132" s="118"/>
      <c r="MHL132" s="118"/>
      <c r="MHM132" s="118"/>
      <c r="MHN132" s="118"/>
      <c r="MHO132" s="118"/>
      <c r="MHP132" s="118"/>
      <c r="MHQ132" s="118"/>
      <c r="MHR132" s="118"/>
      <c r="MHS132" s="118"/>
      <c r="MHT132" s="118"/>
      <c r="MHU132" s="118"/>
      <c r="MHV132" s="118"/>
      <c r="MHW132" s="118"/>
      <c r="MHX132" s="118"/>
      <c r="MHY132" s="118"/>
      <c r="MHZ132" s="118"/>
      <c r="MIA132" s="118"/>
      <c r="MIB132" s="118"/>
      <c r="MIC132" s="118"/>
      <c r="MID132" s="118"/>
      <c r="MIE132" s="118"/>
      <c r="MIF132" s="118"/>
      <c r="MIG132" s="118"/>
      <c r="MIH132" s="118"/>
      <c r="MII132" s="118"/>
      <c r="MIJ132" s="118"/>
      <c r="MIK132" s="118"/>
      <c r="MIL132" s="118"/>
      <c r="MIM132" s="118"/>
      <c r="MIN132" s="118"/>
      <c r="MIO132" s="118"/>
      <c r="MIP132" s="118"/>
      <c r="MIQ132" s="118"/>
      <c r="MIR132" s="118"/>
      <c r="MIS132" s="118"/>
      <c r="MIT132" s="118"/>
      <c r="MIU132" s="118"/>
      <c r="MIV132" s="118"/>
      <c r="MIW132" s="118"/>
      <c r="MIX132" s="118"/>
      <c r="MIY132" s="118"/>
      <c r="MIZ132" s="118"/>
      <c r="MJA132" s="118"/>
      <c r="MJB132" s="118"/>
      <c r="MJC132" s="118"/>
      <c r="MJD132" s="118"/>
      <c r="MJE132" s="118"/>
      <c r="MJF132" s="118"/>
      <c r="MJG132" s="118"/>
      <c r="MJH132" s="118"/>
      <c r="MJI132" s="118"/>
      <c r="MJJ132" s="118"/>
      <c r="MJK132" s="118"/>
      <c r="MJL132" s="118"/>
      <c r="MJM132" s="118"/>
      <c r="MJN132" s="118"/>
      <c r="MJO132" s="118"/>
      <c r="MJP132" s="118"/>
      <c r="MJQ132" s="118"/>
      <c r="MJR132" s="118"/>
      <c r="MJS132" s="118"/>
      <c r="MJT132" s="118"/>
      <c r="MJU132" s="118"/>
      <c r="MJV132" s="118"/>
      <c r="MJW132" s="118"/>
      <c r="MJX132" s="118"/>
      <c r="MJY132" s="118"/>
      <c r="MJZ132" s="118"/>
      <c r="MKA132" s="118"/>
      <c r="MKB132" s="118"/>
      <c r="MKC132" s="118"/>
      <c r="MKD132" s="118"/>
      <c r="MKE132" s="118"/>
      <c r="MKF132" s="118"/>
      <c r="MKG132" s="118"/>
      <c r="MKH132" s="118"/>
      <c r="MKI132" s="118"/>
      <c r="MKJ132" s="118"/>
      <c r="MKK132" s="118"/>
      <c r="MKL132" s="118"/>
      <c r="MKM132" s="118"/>
      <c r="MKN132" s="118"/>
      <c r="MKO132" s="118"/>
      <c r="MKP132" s="118"/>
      <c r="MKQ132" s="118"/>
      <c r="MKR132" s="118"/>
      <c r="MKS132" s="118"/>
      <c r="MKT132" s="118"/>
      <c r="MKU132" s="118"/>
      <c r="MKV132" s="118"/>
      <c r="MKW132" s="118"/>
      <c r="MKX132" s="118"/>
      <c r="MKY132" s="118"/>
      <c r="MKZ132" s="118"/>
      <c r="MLA132" s="118"/>
      <c r="MLB132" s="118"/>
      <c r="MLC132" s="118"/>
      <c r="MLD132" s="118"/>
      <c r="MLE132" s="118"/>
      <c r="MLF132" s="118"/>
      <c r="MLG132" s="118"/>
      <c r="MLH132" s="118"/>
      <c r="MLI132" s="118"/>
      <c r="MLJ132" s="118"/>
      <c r="MLK132" s="118"/>
      <c r="MLL132" s="118"/>
      <c r="MLM132" s="118"/>
      <c r="MLN132" s="118"/>
      <c r="MLO132" s="118"/>
      <c r="MLP132" s="118"/>
      <c r="MLQ132" s="118"/>
      <c r="MLR132" s="118"/>
      <c r="MLS132" s="118"/>
      <c r="MLT132" s="118"/>
      <c r="MLU132" s="118"/>
      <c r="MLV132" s="118"/>
      <c r="MLW132" s="118"/>
      <c r="MLX132" s="118"/>
      <c r="MLY132" s="118"/>
      <c r="MLZ132" s="118"/>
      <c r="MMA132" s="118"/>
      <c r="MMB132" s="118"/>
      <c r="MMC132" s="118"/>
      <c r="MMD132" s="118"/>
      <c r="MME132" s="118"/>
      <c r="MMF132" s="118"/>
      <c r="MMG132" s="118"/>
      <c r="MMH132" s="118"/>
      <c r="MMI132" s="118"/>
      <c r="MMJ132" s="118"/>
      <c r="MMK132" s="118"/>
      <c r="MML132" s="118"/>
      <c r="MMM132" s="118"/>
      <c r="MMN132" s="118"/>
      <c r="MMO132" s="118"/>
      <c r="MMP132" s="118"/>
      <c r="MMQ132" s="118"/>
      <c r="MMR132" s="118"/>
      <c r="MMS132" s="118"/>
      <c r="MMT132" s="118"/>
      <c r="MMU132" s="118"/>
      <c r="MMV132" s="118"/>
      <c r="MMW132" s="118"/>
      <c r="MMX132" s="118"/>
      <c r="MMY132" s="118"/>
      <c r="MMZ132" s="118"/>
      <c r="MNA132" s="118"/>
      <c r="MNB132" s="118"/>
      <c r="MNC132" s="118"/>
      <c r="MND132" s="118"/>
      <c r="MNE132" s="118"/>
      <c r="MNF132" s="118"/>
      <c r="MNG132" s="118"/>
      <c r="MNH132" s="118"/>
      <c r="MNI132" s="118"/>
      <c r="MNJ132" s="118"/>
      <c r="MNK132" s="118"/>
      <c r="MNL132" s="118"/>
      <c r="MNM132" s="118"/>
      <c r="MNN132" s="118"/>
      <c r="MNO132" s="118"/>
      <c r="MNP132" s="118"/>
      <c r="MNQ132" s="118"/>
      <c r="MNR132" s="118"/>
      <c r="MNS132" s="118"/>
      <c r="MNT132" s="118"/>
      <c r="MNU132" s="118"/>
      <c r="MNV132" s="118"/>
      <c r="MNW132" s="118"/>
      <c r="MNX132" s="118"/>
      <c r="MNY132" s="118"/>
      <c r="MNZ132" s="118"/>
      <c r="MOA132" s="118"/>
      <c r="MOB132" s="118"/>
      <c r="MOC132" s="118"/>
      <c r="MOD132" s="118"/>
      <c r="MOE132" s="118"/>
      <c r="MOF132" s="118"/>
      <c r="MOG132" s="118"/>
      <c r="MOH132" s="118"/>
      <c r="MOI132" s="118"/>
      <c r="MOJ132" s="118"/>
      <c r="MOK132" s="118"/>
      <c r="MOL132" s="118"/>
      <c r="MOM132" s="118"/>
      <c r="MON132" s="118"/>
      <c r="MOO132" s="118"/>
      <c r="MOP132" s="118"/>
      <c r="MOQ132" s="118"/>
      <c r="MOR132" s="118"/>
      <c r="MOS132" s="118"/>
      <c r="MOT132" s="118"/>
      <c r="MOU132" s="118"/>
      <c r="MOV132" s="118"/>
      <c r="MOW132" s="118"/>
      <c r="MOX132" s="118"/>
      <c r="MOY132" s="118"/>
      <c r="MOZ132" s="118"/>
      <c r="MPA132" s="118"/>
      <c r="MPB132" s="118"/>
      <c r="MPC132" s="118"/>
      <c r="MPD132" s="118"/>
      <c r="MPE132" s="118"/>
      <c r="MPF132" s="118"/>
      <c r="MPG132" s="118"/>
      <c r="MPH132" s="118"/>
      <c r="MPI132" s="118"/>
      <c r="MPJ132" s="118"/>
      <c r="MPK132" s="118"/>
      <c r="MPL132" s="118"/>
      <c r="MPM132" s="118"/>
      <c r="MPN132" s="118"/>
      <c r="MPO132" s="118"/>
      <c r="MPP132" s="118"/>
      <c r="MPQ132" s="118"/>
      <c r="MPR132" s="118"/>
      <c r="MPS132" s="118"/>
      <c r="MPT132" s="118"/>
      <c r="MPU132" s="118"/>
      <c r="MPV132" s="118"/>
      <c r="MPW132" s="118"/>
      <c r="MPX132" s="118"/>
      <c r="MPY132" s="118"/>
      <c r="MPZ132" s="118"/>
      <c r="MQA132" s="118"/>
      <c r="MQB132" s="118"/>
      <c r="MQC132" s="118"/>
      <c r="MQD132" s="118"/>
      <c r="MQE132" s="118"/>
      <c r="MQF132" s="118"/>
      <c r="MQG132" s="118"/>
      <c r="MQH132" s="118"/>
      <c r="MQI132" s="118"/>
      <c r="MQJ132" s="118"/>
      <c r="MQK132" s="118"/>
      <c r="MQL132" s="118"/>
      <c r="MQM132" s="118"/>
      <c r="MQN132" s="118"/>
      <c r="MQO132" s="118"/>
      <c r="MQP132" s="118"/>
      <c r="MQQ132" s="118"/>
      <c r="MQR132" s="118"/>
      <c r="MQS132" s="118"/>
      <c r="MQT132" s="118"/>
      <c r="MQU132" s="118"/>
      <c r="MQV132" s="118"/>
      <c r="MQW132" s="118"/>
      <c r="MQX132" s="118"/>
      <c r="MQY132" s="118"/>
      <c r="MQZ132" s="118"/>
      <c r="MRA132" s="118"/>
      <c r="MRB132" s="118"/>
      <c r="MRC132" s="118"/>
      <c r="MRD132" s="118"/>
      <c r="MRE132" s="118"/>
      <c r="MRF132" s="118"/>
      <c r="MRG132" s="118"/>
      <c r="MRH132" s="118"/>
      <c r="MRI132" s="118"/>
      <c r="MRJ132" s="118"/>
      <c r="MRK132" s="118"/>
      <c r="MRL132" s="118"/>
      <c r="MRM132" s="118"/>
      <c r="MRN132" s="118"/>
      <c r="MRO132" s="118"/>
      <c r="MRP132" s="118"/>
      <c r="MRQ132" s="118"/>
      <c r="MRR132" s="118"/>
      <c r="MRS132" s="118"/>
      <c r="MRT132" s="118"/>
      <c r="MRU132" s="118"/>
      <c r="MRV132" s="118"/>
      <c r="MRW132" s="118"/>
      <c r="MRX132" s="118"/>
      <c r="MRY132" s="118"/>
      <c r="MRZ132" s="118"/>
      <c r="MSA132" s="118"/>
      <c r="MSB132" s="118"/>
      <c r="MSC132" s="118"/>
      <c r="MSD132" s="118"/>
      <c r="MSE132" s="118"/>
      <c r="MSF132" s="118"/>
      <c r="MSG132" s="118"/>
      <c r="MSH132" s="118"/>
      <c r="MSI132" s="118"/>
      <c r="MSJ132" s="118"/>
      <c r="MSK132" s="118"/>
      <c r="MSL132" s="118"/>
      <c r="MSM132" s="118"/>
      <c r="MSN132" s="118"/>
      <c r="MSO132" s="118"/>
      <c r="MSP132" s="118"/>
      <c r="MSQ132" s="118"/>
      <c r="MSR132" s="118"/>
      <c r="MSS132" s="118"/>
      <c r="MST132" s="118"/>
      <c r="MSU132" s="118"/>
      <c r="MSV132" s="118"/>
      <c r="MSW132" s="118"/>
      <c r="MSX132" s="118"/>
      <c r="MSY132" s="118"/>
      <c r="MSZ132" s="118"/>
      <c r="MTA132" s="118"/>
      <c r="MTB132" s="118"/>
      <c r="MTC132" s="118"/>
      <c r="MTD132" s="118"/>
      <c r="MTE132" s="118"/>
      <c r="MTF132" s="118"/>
      <c r="MTG132" s="118"/>
      <c r="MTH132" s="118"/>
      <c r="MTI132" s="118"/>
      <c r="MTJ132" s="118"/>
      <c r="MTK132" s="118"/>
      <c r="MTL132" s="118"/>
      <c r="MTM132" s="118"/>
      <c r="MTN132" s="118"/>
      <c r="MTO132" s="118"/>
      <c r="MTP132" s="118"/>
      <c r="MTQ132" s="118"/>
      <c r="MTR132" s="118"/>
      <c r="MTS132" s="118"/>
      <c r="MTT132" s="118"/>
      <c r="MTU132" s="118"/>
      <c r="MTV132" s="118"/>
      <c r="MTW132" s="118"/>
      <c r="MTX132" s="118"/>
      <c r="MTY132" s="118"/>
      <c r="MTZ132" s="118"/>
      <c r="MUA132" s="118"/>
      <c r="MUB132" s="118"/>
      <c r="MUC132" s="118"/>
      <c r="MUD132" s="118"/>
      <c r="MUE132" s="118"/>
      <c r="MUF132" s="118"/>
      <c r="MUG132" s="118"/>
      <c r="MUH132" s="118"/>
      <c r="MUI132" s="118"/>
      <c r="MUJ132" s="118"/>
      <c r="MUK132" s="118"/>
      <c r="MUL132" s="118"/>
      <c r="MUM132" s="118"/>
      <c r="MUN132" s="118"/>
      <c r="MUO132" s="118"/>
      <c r="MUP132" s="118"/>
      <c r="MUQ132" s="118"/>
      <c r="MUR132" s="118"/>
      <c r="MUS132" s="118"/>
      <c r="MUT132" s="118"/>
      <c r="MUU132" s="118"/>
      <c r="MUV132" s="118"/>
      <c r="MUW132" s="118"/>
      <c r="MUX132" s="118"/>
      <c r="MUY132" s="118"/>
      <c r="MUZ132" s="118"/>
      <c r="MVA132" s="118"/>
      <c r="MVB132" s="118"/>
      <c r="MVC132" s="118"/>
      <c r="MVD132" s="118"/>
      <c r="MVE132" s="118"/>
      <c r="MVF132" s="118"/>
      <c r="MVG132" s="118"/>
      <c r="MVH132" s="118"/>
      <c r="MVI132" s="118"/>
      <c r="MVJ132" s="118"/>
      <c r="MVK132" s="118"/>
      <c r="MVL132" s="118"/>
      <c r="MVM132" s="118"/>
      <c r="MVN132" s="118"/>
      <c r="MVO132" s="118"/>
      <c r="MVP132" s="118"/>
      <c r="MVQ132" s="118"/>
      <c r="MVR132" s="118"/>
      <c r="MVS132" s="118"/>
      <c r="MVT132" s="118"/>
      <c r="MVU132" s="118"/>
      <c r="MVV132" s="118"/>
      <c r="MVW132" s="118"/>
      <c r="MVX132" s="118"/>
      <c r="MVY132" s="118"/>
      <c r="MVZ132" s="118"/>
      <c r="MWA132" s="118"/>
      <c r="MWB132" s="118"/>
      <c r="MWC132" s="118"/>
      <c r="MWD132" s="118"/>
      <c r="MWE132" s="118"/>
      <c r="MWF132" s="118"/>
      <c r="MWG132" s="118"/>
      <c r="MWH132" s="118"/>
      <c r="MWI132" s="118"/>
      <c r="MWJ132" s="118"/>
      <c r="MWK132" s="118"/>
      <c r="MWL132" s="118"/>
      <c r="MWM132" s="118"/>
      <c r="MWN132" s="118"/>
      <c r="MWO132" s="118"/>
      <c r="MWP132" s="118"/>
      <c r="MWQ132" s="118"/>
      <c r="MWR132" s="118"/>
      <c r="MWS132" s="118"/>
      <c r="MWT132" s="118"/>
      <c r="MWU132" s="118"/>
      <c r="MWV132" s="118"/>
      <c r="MWW132" s="118"/>
      <c r="MWX132" s="118"/>
      <c r="MWY132" s="118"/>
      <c r="MWZ132" s="118"/>
      <c r="MXA132" s="118"/>
      <c r="MXB132" s="118"/>
      <c r="MXC132" s="118"/>
      <c r="MXD132" s="118"/>
      <c r="MXE132" s="118"/>
      <c r="MXF132" s="118"/>
      <c r="MXG132" s="118"/>
      <c r="MXH132" s="118"/>
      <c r="MXI132" s="118"/>
      <c r="MXJ132" s="118"/>
      <c r="MXK132" s="118"/>
      <c r="MXL132" s="118"/>
      <c r="MXM132" s="118"/>
      <c r="MXN132" s="118"/>
      <c r="MXO132" s="118"/>
      <c r="MXP132" s="118"/>
      <c r="MXQ132" s="118"/>
      <c r="MXR132" s="118"/>
      <c r="MXS132" s="118"/>
      <c r="MXT132" s="118"/>
      <c r="MXU132" s="118"/>
      <c r="MXV132" s="118"/>
      <c r="MXW132" s="118"/>
      <c r="MXX132" s="118"/>
      <c r="MXY132" s="118"/>
      <c r="MXZ132" s="118"/>
      <c r="MYA132" s="118"/>
      <c r="MYB132" s="118"/>
      <c r="MYC132" s="118"/>
      <c r="MYD132" s="118"/>
      <c r="MYE132" s="118"/>
      <c r="MYF132" s="118"/>
      <c r="MYG132" s="118"/>
      <c r="MYH132" s="118"/>
      <c r="MYI132" s="118"/>
      <c r="MYJ132" s="118"/>
      <c r="MYK132" s="118"/>
      <c r="MYL132" s="118"/>
      <c r="MYM132" s="118"/>
      <c r="MYN132" s="118"/>
      <c r="MYO132" s="118"/>
      <c r="MYP132" s="118"/>
      <c r="MYQ132" s="118"/>
      <c r="MYR132" s="118"/>
      <c r="MYS132" s="118"/>
      <c r="MYT132" s="118"/>
      <c r="MYU132" s="118"/>
      <c r="MYV132" s="118"/>
      <c r="MYW132" s="118"/>
      <c r="MYX132" s="118"/>
      <c r="MYY132" s="118"/>
      <c r="MYZ132" s="118"/>
      <c r="MZA132" s="118"/>
      <c r="MZB132" s="118"/>
      <c r="MZC132" s="118"/>
      <c r="MZD132" s="118"/>
      <c r="MZE132" s="118"/>
      <c r="MZF132" s="118"/>
      <c r="MZG132" s="118"/>
      <c r="MZH132" s="118"/>
      <c r="MZI132" s="118"/>
      <c r="MZJ132" s="118"/>
      <c r="MZK132" s="118"/>
      <c r="MZL132" s="118"/>
      <c r="MZM132" s="118"/>
      <c r="MZN132" s="118"/>
      <c r="MZO132" s="118"/>
      <c r="MZP132" s="118"/>
      <c r="MZQ132" s="118"/>
      <c r="MZR132" s="118"/>
      <c r="MZS132" s="118"/>
      <c r="MZT132" s="118"/>
      <c r="MZU132" s="118"/>
      <c r="MZV132" s="118"/>
      <c r="MZW132" s="118"/>
      <c r="MZX132" s="118"/>
      <c r="MZY132" s="118"/>
      <c r="MZZ132" s="118"/>
      <c r="NAA132" s="118"/>
      <c r="NAB132" s="118"/>
      <c r="NAC132" s="118"/>
      <c r="NAD132" s="118"/>
      <c r="NAE132" s="118"/>
      <c r="NAF132" s="118"/>
      <c r="NAG132" s="118"/>
      <c r="NAH132" s="118"/>
      <c r="NAI132" s="118"/>
      <c r="NAJ132" s="118"/>
      <c r="NAK132" s="118"/>
      <c r="NAL132" s="118"/>
      <c r="NAM132" s="118"/>
      <c r="NAN132" s="118"/>
      <c r="NAO132" s="118"/>
      <c r="NAP132" s="118"/>
      <c r="NAQ132" s="118"/>
      <c r="NAR132" s="118"/>
      <c r="NAS132" s="118"/>
      <c r="NAT132" s="118"/>
      <c r="NAU132" s="118"/>
      <c r="NAV132" s="118"/>
      <c r="NAW132" s="118"/>
      <c r="NAX132" s="118"/>
      <c r="NAY132" s="118"/>
      <c r="NAZ132" s="118"/>
      <c r="NBA132" s="118"/>
      <c r="NBB132" s="118"/>
      <c r="NBC132" s="118"/>
      <c r="NBD132" s="118"/>
      <c r="NBE132" s="118"/>
      <c r="NBF132" s="118"/>
      <c r="NBG132" s="118"/>
      <c r="NBH132" s="118"/>
      <c r="NBI132" s="118"/>
      <c r="NBJ132" s="118"/>
      <c r="NBK132" s="118"/>
      <c r="NBL132" s="118"/>
      <c r="NBM132" s="118"/>
      <c r="NBN132" s="118"/>
      <c r="NBO132" s="118"/>
      <c r="NBP132" s="118"/>
      <c r="NBQ132" s="118"/>
      <c r="NBR132" s="118"/>
      <c r="NBS132" s="118"/>
      <c r="NBT132" s="118"/>
      <c r="NBU132" s="118"/>
      <c r="NBV132" s="118"/>
      <c r="NBW132" s="118"/>
      <c r="NBX132" s="118"/>
      <c r="NBY132" s="118"/>
      <c r="NBZ132" s="118"/>
      <c r="NCA132" s="118"/>
      <c r="NCB132" s="118"/>
      <c r="NCC132" s="118"/>
      <c r="NCD132" s="118"/>
      <c r="NCE132" s="118"/>
      <c r="NCF132" s="118"/>
      <c r="NCG132" s="118"/>
      <c r="NCH132" s="118"/>
      <c r="NCI132" s="118"/>
      <c r="NCJ132" s="118"/>
      <c r="NCK132" s="118"/>
      <c r="NCL132" s="118"/>
      <c r="NCM132" s="118"/>
      <c r="NCN132" s="118"/>
      <c r="NCO132" s="118"/>
      <c r="NCP132" s="118"/>
      <c r="NCQ132" s="118"/>
      <c r="NCR132" s="118"/>
      <c r="NCS132" s="118"/>
      <c r="NCT132" s="118"/>
      <c r="NCU132" s="118"/>
      <c r="NCV132" s="118"/>
      <c r="NCW132" s="118"/>
      <c r="NCX132" s="118"/>
      <c r="NCY132" s="118"/>
      <c r="NCZ132" s="118"/>
      <c r="NDA132" s="118"/>
      <c r="NDB132" s="118"/>
      <c r="NDC132" s="118"/>
      <c r="NDD132" s="118"/>
      <c r="NDE132" s="118"/>
      <c r="NDF132" s="118"/>
      <c r="NDG132" s="118"/>
      <c r="NDH132" s="118"/>
      <c r="NDI132" s="118"/>
      <c r="NDJ132" s="118"/>
      <c r="NDK132" s="118"/>
      <c r="NDL132" s="118"/>
      <c r="NDM132" s="118"/>
      <c r="NDN132" s="118"/>
      <c r="NDO132" s="118"/>
      <c r="NDP132" s="118"/>
      <c r="NDQ132" s="118"/>
      <c r="NDR132" s="118"/>
      <c r="NDS132" s="118"/>
      <c r="NDT132" s="118"/>
      <c r="NDU132" s="118"/>
      <c r="NDV132" s="118"/>
      <c r="NDW132" s="118"/>
      <c r="NDX132" s="118"/>
      <c r="NDY132" s="118"/>
      <c r="NDZ132" s="118"/>
      <c r="NEA132" s="118"/>
      <c r="NEB132" s="118"/>
      <c r="NEC132" s="118"/>
      <c r="NED132" s="118"/>
      <c r="NEE132" s="118"/>
      <c r="NEF132" s="118"/>
      <c r="NEG132" s="118"/>
      <c r="NEH132" s="118"/>
      <c r="NEI132" s="118"/>
      <c r="NEJ132" s="118"/>
      <c r="NEK132" s="118"/>
      <c r="NEL132" s="118"/>
      <c r="NEM132" s="118"/>
      <c r="NEN132" s="118"/>
      <c r="NEO132" s="118"/>
      <c r="NEP132" s="118"/>
      <c r="NEQ132" s="118"/>
      <c r="NER132" s="118"/>
      <c r="NES132" s="118"/>
      <c r="NET132" s="118"/>
      <c r="NEU132" s="118"/>
      <c r="NEV132" s="118"/>
      <c r="NEW132" s="118"/>
      <c r="NEX132" s="118"/>
      <c r="NEY132" s="118"/>
      <c r="NEZ132" s="118"/>
      <c r="NFA132" s="118"/>
      <c r="NFB132" s="118"/>
      <c r="NFC132" s="118"/>
      <c r="NFD132" s="118"/>
      <c r="NFE132" s="118"/>
      <c r="NFF132" s="118"/>
      <c r="NFG132" s="118"/>
      <c r="NFH132" s="118"/>
      <c r="NFI132" s="118"/>
      <c r="NFJ132" s="118"/>
      <c r="NFK132" s="118"/>
      <c r="NFL132" s="118"/>
      <c r="NFM132" s="118"/>
      <c r="NFN132" s="118"/>
      <c r="NFO132" s="118"/>
      <c r="NFP132" s="118"/>
      <c r="NFQ132" s="118"/>
      <c r="NFR132" s="118"/>
      <c r="NFS132" s="118"/>
      <c r="NFT132" s="118"/>
      <c r="NFU132" s="118"/>
      <c r="NFV132" s="118"/>
      <c r="NFW132" s="118"/>
      <c r="NFX132" s="118"/>
      <c r="NFY132" s="118"/>
      <c r="NFZ132" s="118"/>
      <c r="NGA132" s="118"/>
      <c r="NGB132" s="118"/>
      <c r="NGC132" s="118"/>
      <c r="NGD132" s="118"/>
      <c r="NGE132" s="118"/>
      <c r="NGF132" s="118"/>
      <c r="NGG132" s="118"/>
      <c r="NGH132" s="118"/>
      <c r="NGI132" s="118"/>
      <c r="NGJ132" s="118"/>
      <c r="NGK132" s="118"/>
      <c r="NGL132" s="118"/>
      <c r="NGM132" s="118"/>
      <c r="NGN132" s="118"/>
      <c r="NGO132" s="118"/>
      <c r="NGP132" s="118"/>
      <c r="NGQ132" s="118"/>
      <c r="NGR132" s="118"/>
      <c r="NGS132" s="118"/>
      <c r="NGT132" s="118"/>
      <c r="NGU132" s="118"/>
      <c r="NGV132" s="118"/>
      <c r="NGW132" s="118"/>
      <c r="NGX132" s="118"/>
      <c r="NGY132" s="118"/>
      <c r="NGZ132" s="118"/>
      <c r="NHA132" s="118"/>
      <c r="NHB132" s="118"/>
      <c r="NHC132" s="118"/>
      <c r="NHD132" s="118"/>
      <c r="NHE132" s="118"/>
      <c r="NHF132" s="118"/>
      <c r="NHG132" s="118"/>
      <c r="NHH132" s="118"/>
      <c r="NHI132" s="118"/>
      <c r="NHJ132" s="118"/>
      <c r="NHK132" s="118"/>
      <c r="NHL132" s="118"/>
      <c r="NHM132" s="118"/>
      <c r="NHN132" s="118"/>
      <c r="NHO132" s="118"/>
      <c r="NHP132" s="118"/>
      <c r="NHQ132" s="118"/>
      <c r="NHR132" s="118"/>
      <c r="NHS132" s="118"/>
      <c r="NHT132" s="118"/>
      <c r="NHU132" s="118"/>
      <c r="NHV132" s="118"/>
      <c r="NHW132" s="118"/>
      <c r="NHX132" s="118"/>
      <c r="NHY132" s="118"/>
      <c r="NHZ132" s="118"/>
      <c r="NIA132" s="118"/>
      <c r="NIB132" s="118"/>
      <c r="NIC132" s="118"/>
      <c r="NID132" s="118"/>
      <c r="NIE132" s="118"/>
      <c r="NIF132" s="118"/>
      <c r="NIG132" s="118"/>
      <c r="NIH132" s="118"/>
      <c r="NII132" s="118"/>
      <c r="NIJ132" s="118"/>
      <c r="NIK132" s="118"/>
      <c r="NIL132" s="118"/>
      <c r="NIM132" s="118"/>
      <c r="NIN132" s="118"/>
      <c r="NIO132" s="118"/>
      <c r="NIP132" s="118"/>
      <c r="NIQ132" s="118"/>
      <c r="NIR132" s="118"/>
      <c r="NIS132" s="118"/>
      <c r="NIT132" s="118"/>
      <c r="NIU132" s="118"/>
      <c r="NIV132" s="118"/>
      <c r="NIW132" s="118"/>
      <c r="NIX132" s="118"/>
      <c r="NIY132" s="118"/>
      <c r="NIZ132" s="118"/>
      <c r="NJA132" s="118"/>
      <c r="NJB132" s="118"/>
      <c r="NJC132" s="118"/>
      <c r="NJD132" s="118"/>
      <c r="NJE132" s="118"/>
      <c r="NJF132" s="118"/>
      <c r="NJG132" s="118"/>
      <c r="NJH132" s="118"/>
      <c r="NJI132" s="118"/>
      <c r="NJJ132" s="118"/>
      <c r="NJK132" s="118"/>
      <c r="NJL132" s="118"/>
      <c r="NJM132" s="118"/>
      <c r="NJN132" s="118"/>
      <c r="NJO132" s="118"/>
      <c r="NJP132" s="118"/>
      <c r="NJQ132" s="118"/>
      <c r="NJR132" s="118"/>
      <c r="NJS132" s="118"/>
      <c r="NJT132" s="118"/>
      <c r="NJU132" s="118"/>
      <c r="NJV132" s="118"/>
      <c r="NJW132" s="118"/>
      <c r="NJX132" s="118"/>
      <c r="NJY132" s="118"/>
      <c r="NJZ132" s="118"/>
      <c r="NKA132" s="118"/>
      <c r="NKB132" s="118"/>
      <c r="NKC132" s="118"/>
      <c r="NKD132" s="118"/>
      <c r="NKE132" s="118"/>
      <c r="NKF132" s="118"/>
      <c r="NKG132" s="118"/>
      <c r="NKH132" s="118"/>
      <c r="NKI132" s="118"/>
      <c r="NKJ132" s="118"/>
      <c r="NKK132" s="118"/>
      <c r="NKL132" s="118"/>
      <c r="NKM132" s="118"/>
      <c r="NKN132" s="118"/>
      <c r="NKO132" s="118"/>
      <c r="NKP132" s="118"/>
      <c r="NKQ132" s="118"/>
      <c r="NKR132" s="118"/>
      <c r="NKS132" s="118"/>
      <c r="NKT132" s="118"/>
      <c r="NKU132" s="118"/>
      <c r="NKV132" s="118"/>
      <c r="NKW132" s="118"/>
      <c r="NKX132" s="118"/>
      <c r="NKY132" s="118"/>
      <c r="NKZ132" s="118"/>
      <c r="NLA132" s="118"/>
      <c r="NLB132" s="118"/>
      <c r="NLC132" s="118"/>
      <c r="NLD132" s="118"/>
      <c r="NLE132" s="118"/>
      <c r="NLF132" s="118"/>
      <c r="NLG132" s="118"/>
      <c r="NLH132" s="118"/>
      <c r="NLI132" s="118"/>
      <c r="NLJ132" s="118"/>
      <c r="NLK132" s="118"/>
      <c r="NLL132" s="118"/>
      <c r="NLM132" s="118"/>
      <c r="NLN132" s="118"/>
      <c r="NLO132" s="118"/>
      <c r="NLP132" s="118"/>
      <c r="NLQ132" s="118"/>
      <c r="NLR132" s="118"/>
      <c r="NLS132" s="118"/>
      <c r="NLT132" s="118"/>
      <c r="NLU132" s="118"/>
      <c r="NLV132" s="118"/>
      <c r="NLW132" s="118"/>
      <c r="NLX132" s="118"/>
      <c r="NLY132" s="118"/>
      <c r="NLZ132" s="118"/>
      <c r="NMA132" s="118"/>
      <c r="NMB132" s="118"/>
      <c r="NMC132" s="118"/>
      <c r="NMD132" s="118"/>
      <c r="NME132" s="118"/>
      <c r="NMF132" s="118"/>
      <c r="NMG132" s="118"/>
      <c r="NMH132" s="118"/>
      <c r="NMI132" s="118"/>
      <c r="NMJ132" s="118"/>
      <c r="NMK132" s="118"/>
      <c r="NML132" s="118"/>
      <c r="NMM132" s="118"/>
      <c r="NMN132" s="118"/>
      <c r="NMO132" s="118"/>
      <c r="NMP132" s="118"/>
      <c r="NMQ132" s="118"/>
      <c r="NMR132" s="118"/>
      <c r="NMS132" s="118"/>
      <c r="NMT132" s="118"/>
      <c r="NMU132" s="118"/>
      <c r="NMV132" s="118"/>
      <c r="NMW132" s="118"/>
      <c r="NMX132" s="118"/>
      <c r="NMY132" s="118"/>
      <c r="NMZ132" s="118"/>
      <c r="NNA132" s="118"/>
      <c r="NNB132" s="118"/>
      <c r="NNC132" s="118"/>
      <c r="NND132" s="118"/>
      <c r="NNE132" s="118"/>
      <c r="NNF132" s="118"/>
      <c r="NNG132" s="118"/>
      <c r="NNH132" s="118"/>
      <c r="NNI132" s="118"/>
      <c r="NNJ132" s="118"/>
      <c r="NNK132" s="118"/>
      <c r="NNL132" s="118"/>
      <c r="NNM132" s="118"/>
      <c r="NNN132" s="118"/>
      <c r="NNO132" s="118"/>
      <c r="NNP132" s="118"/>
      <c r="NNQ132" s="118"/>
      <c r="NNR132" s="118"/>
      <c r="NNS132" s="118"/>
      <c r="NNT132" s="118"/>
      <c r="NNU132" s="118"/>
      <c r="NNV132" s="118"/>
      <c r="NNW132" s="118"/>
      <c r="NNX132" s="118"/>
      <c r="NNY132" s="118"/>
      <c r="NNZ132" s="118"/>
      <c r="NOA132" s="118"/>
      <c r="NOB132" s="118"/>
      <c r="NOC132" s="118"/>
      <c r="NOD132" s="118"/>
      <c r="NOE132" s="118"/>
      <c r="NOF132" s="118"/>
      <c r="NOG132" s="118"/>
      <c r="NOH132" s="118"/>
      <c r="NOI132" s="118"/>
      <c r="NOJ132" s="118"/>
      <c r="NOK132" s="118"/>
      <c r="NOL132" s="118"/>
      <c r="NOM132" s="118"/>
      <c r="NON132" s="118"/>
      <c r="NOO132" s="118"/>
      <c r="NOP132" s="118"/>
      <c r="NOQ132" s="118"/>
      <c r="NOR132" s="118"/>
      <c r="NOS132" s="118"/>
      <c r="NOT132" s="118"/>
      <c r="NOU132" s="118"/>
      <c r="NOV132" s="118"/>
      <c r="NOW132" s="118"/>
      <c r="NOX132" s="118"/>
      <c r="NOY132" s="118"/>
      <c r="NOZ132" s="118"/>
      <c r="NPA132" s="118"/>
      <c r="NPB132" s="118"/>
      <c r="NPC132" s="118"/>
      <c r="NPD132" s="118"/>
      <c r="NPE132" s="118"/>
      <c r="NPF132" s="118"/>
      <c r="NPG132" s="118"/>
      <c r="NPH132" s="118"/>
      <c r="NPI132" s="118"/>
      <c r="NPJ132" s="118"/>
      <c r="NPK132" s="118"/>
      <c r="NPL132" s="118"/>
      <c r="NPM132" s="118"/>
      <c r="NPN132" s="118"/>
      <c r="NPO132" s="118"/>
      <c r="NPP132" s="118"/>
      <c r="NPQ132" s="118"/>
      <c r="NPR132" s="118"/>
      <c r="NPS132" s="118"/>
      <c r="NPT132" s="118"/>
      <c r="NPU132" s="118"/>
      <c r="NPV132" s="118"/>
      <c r="NPW132" s="118"/>
      <c r="NPX132" s="118"/>
      <c r="NPY132" s="118"/>
      <c r="NPZ132" s="118"/>
      <c r="NQA132" s="118"/>
      <c r="NQB132" s="118"/>
      <c r="NQC132" s="118"/>
      <c r="NQD132" s="118"/>
      <c r="NQE132" s="118"/>
      <c r="NQF132" s="118"/>
      <c r="NQG132" s="118"/>
      <c r="NQH132" s="118"/>
      <c r="NQI132" s="118"/>
      <c r="NQJ132" s="118"/>
      <c r="NQK132" s="118"/>
      <c r="NQL132" s="118"/>
      <c r="NQM132" s="118"/>
      <c r="NQN132" s="118"/>
      <c r="NQO132" s="118"/>
      <c r="NQP132" s="118"/>
      <c r="NQQ132" s="118"/>
      <c r="NQR132" s="118"/>
      <c r="NQS132" s="118"/>
      <c r="NQT132" s="118"/>
      <c r="NQU132" s="118"/>
      <c r="NQV132" s="118"/>
      <c r="NQW132" s="118"/>
      <c r="NQX132" s="118"/>
      <c r="NQY132" s="118"/>
      <c r="NQZ132" s="118"/>
      <c r="NRA132" s="118"/>
      <c r="NRB132" s="118"/>
      <c r="NRC132" s="118"/>
      <c r="NRD132" s="118"/>
      <c r="NRE132" s="118"/>
      <c r="NRF132" s="118"/>
      <c r="NRG132" s="118"/>
      <c r="NRH132" s="118"/>
      <c r="NRI132" s="118"/>
      <c r="NRJ132" s="118"/>
      <c r="NRK132" s="118"/>
      <c r="NRL132" s="118"/>
      <c r="NRM132" s="118"/>
      <c r="NRN132" s="118"/>
      <c r="NRO132" s="118"/>
      <c r="NRP132" s="118"/>
      <c r="NRQ132" s="118"/>
      <c r="NRR132" s="118"/>
      <c r="NRS132" s="118"/>
      <c r="NRT132" s="118"/>
      <c r="NRU132" s="118"/>
      <c r="NRV132" s="118"/>
      <c r="NRW132" s="118"/>
      <c r="NRX132" s="118"/>
      <c r="NRY132" s="118"/>
      <c r="NRZ132" s="118"/>
      <c r="NSA132" s="118"/>
      <c r="NSB132" s="118"/>
      <c r="NSC132" s="118"/>
      <c r="NSD132" s="118"/>
      <c r="NSE132" s="118"/>
      <c r="NSF132" s="118"/>
      <c r="NSG132" s="118"/>
      <c r="NSH132" s="118"/>
      <c r="NSI132" s="118"/>
      <c r="NSJ132" s="118"/>
      <c r="NSK132" s="118"/>
      <c r="NSL132" s="118"/>
      <c r="NSM132" s="118"/>
      <c r="NSN132" s="118"/>
      <c r="NSO132" s="118"/>
      <c r="NSP132" s="118"/>
      <c r="NSQ132" s="118"/>
      <c r="NSR132" s="118"/>
      <c r="NSS132" s="118"/>
      <c r="NST132" s="118"/>
      <c r="NSU132" s="118"/>
      <c r="NSV132" s="118"/>
      <c r="NSW132" s="118"/>
      <c r="NSX132" s="118"/>
      <c r="NSY132" s="118"/>
      <c r="NSZ132" s="118"/>
      <c r="NTA132" s="118"/>
      <c r="NTB132" s="118"/>
      <c r="NTC132" s="118"/>
      <c r="NTD132" s="118"/>
      <c r="NTE132" s="118"/>
      <c r="NTF132" s="118"/>
      <c r="NTG132" s="118"/>
      <c r="NTH132" s="118"/>
      <c r="NTI132" s="118"/>
      <c r="NTJ132" s="118"/>
      <c r="NTK132" s="118"/>
      <c r="NTL132" s="118"/>
      <c r="NTM132" s="118"/>
      <c r="NTN132" s="118"/>
      <c r="NTO132" s="118"/>
      <c r="NTP132" s="118"/>
      <c r="NTQ132" s="118"/>
      <c r="NTR132" s="118"/>
      <c r="NTS132" s="118"/>
      <c r="NTT132" s="118"/>
      <c r="NTU132" s="118"/>
      <c r="NTV132" s="118"/>
      <c r="NTW132" s="118"/>
      <c r="NTX132" s="118"/>
      <c r="NTY132" s="118"/>
      <c r="NTZ132" s="118"/>
      <c r="NUA132" s="118"/>
      <c r="NUB132" s="118"/>
      <c r="NUC132" s="118"/>
      <c r="NUD132" s="118"/>
      <c r="NUE132" s="118"/>
      <c r="NUF132" s="118"/>
      <c r="NUG132" s="118"/>
      <c r="NUH132" s="118"/>
      <c r="NUI132" s="118"/>
      <c r="NUJ132" s="118"/>
      <c r="NUK132" s="118"/>
      <c r="NUL132" s="118"/>
      <c r="NUM132" s="118"/>
      <c r="NUN132" s="118"/>
      <c r="NUO132" s="118"/>
      <c r="NUP132" s="118"/>
      <c r="NUQ132" s="118"/>
      <c r="NUR132" s="118"/>
      <c r="NUS132" s="118"/>
      <c r="NUT132" s="118"/>
      <c r="NUU132" s="118"/>
      <c r="NUV132" s="118"/>
      <c r="NUW132" s="118"/>
      <c r="NUX132" s="118"/>
      <c r="NUY132" s="118"/>
      <c r="NUZ132" s="118"/>
      <c r="NVA132" s="118"/>
      <c r="NVB132" s="118"/>
      <c r="NVC132" s="118"/>
      <c r="NVD132" s="118"/>
      <c r="NVE132" s="118"/>
      <c r="NVF132" s="118"/>
      <c r="NVG132" s="118"/>
      <c r="NVH132" s="118"/>
      <c r="NVI132" s="118"/>
      <c r="NVJ132" s="118"/>
      <c r="NVK132" s="118"/>
      <c r="NVL132" s="118"/>
      <c r="NVM132" s="118"/>
      <c r="NVN132" s="118"/>
      <c r="NVO132" s="118"/>
      <c r="NVP132" s="118"/>
      <c r="NVQ132" s="118"/>
      <c r="NVR132" s="118"/>
      <c r="NVS132" s="118"/>
      <c r="NVT132" s="118"/>
      <c r="NVU132" s="118"/>
      <c r="NVV132" s="118"/>
      <c r="NVW132" s="118"/>
      <c r="NVX132" s="118"/>
      <c r="NVY132" s="118"/>
      <c r="NVZ132" s="118"/>
      <c r="NWA132" s="118"/>
      <c r="NWB132" s="118"/>
      <c r="NWC132" s="118"/>
      <c r="NWD132" s="118"/>
      <c r="NWE132" s="118"/>
      <c r="NWF132" s="118"/>
      <c r="NWG132" s="118"/>
      <c r="NWH132" s="118"/>
      <c r="NWI132" s="118"/>
      <c r="NWJ132" s="118"/>
      <c r="NWK132" s="118"/>
      <c r="NWL132" s="118"/>
      <c r="NWM132" s="118"/>
      <c r="NWN132" s="118"/>
      <c r="NWO132" s="118"/>
      <c r="NWP132" s="118"/>
      <c r="NWQ132" s="118"/>
      <c r="NWR132" s="118"/>
      <c r="NWS132" s="118"/>
      <c r="NWT132" s="118"/>
      <c r="NWU132" s="118"/>
      <c r="NWV132" s="118"/>
      <c r="NWW132" s="118"/>
      <c r="NWX132" s="118"/>
      <c r="NWY132" s="118"/>
      <c r="NWZ132" s="118"/>
      <c r="NXA132" s="118"/>
      <c r="NXB132" s="118"/>
      <c r="NXC132" s="118"/>
      <c r="NXD132" s="118"/>
      <c r="NXE132" s="118"/>
      <c r="NXF132" s="118"/>
      <c r="NXG132" s="118"/>
      <c r="NXH132" s="118"/>
      <c r="NXI132" s="118"/>
      <c r="NXJ132" s="118"/>
      <c r="NXK132" s="118"/>
      <c r="NXL132" s="118"/>
      <c r="NXM132" s="118"/>
      <c r="NXN132" s="118"/>
      <c r="NXO132" s="118"/>
      <c r="NXP132" s="118"/>
      <c r="NXQ132" s="118"/>
      <c r="NXR132" s="118"/>
      <c r="NXS132" s="118"/>
      <c r="NXT132" s="118"/>
      <c r="NXU132" s="118"/>
      <c r="NXV132" s="118"/>
      <c r="NXW132" s="118"/>
      <c r="NXX132" s="118"/>
      <c r="NXY132" s="118"/>
      <c r="NXZ132" s="118"/>
      <c r="NYA132" s="118"/>
      <c r="NYB132" s="118"/>
      <c r="NYC132" s="118"/>
      <c r="NYD132" s="118"/>
      <c r="NYE132" s="118"/>
      <c r="NYF132" s="118"/>
      <c r="NYG132" s="118"/>
      <c r="NYH132" s="118"/>
      <c r="NYI132" s="118"/>
      <c r="NYJ132" s="118"/>
      <c r="NYK132" s="118"/>
      <c r="NYL132" s="118"/>
      <c r="NYM132" s="118"/>
      <c r="NYN132" s="118"/>
      <c r="NYO132" s="118"/>
      <c r="NYP132" s="118"/>
      <c r="NYQ132" s="118"/>
      <c r="NYR132" s="118"/>
      <c r="NYS132" s="118"/>
      <c r="NYT132" s="118"/>
      <c r="NYU132" s="118"/>
      <c r="NYV132" s="118"/>
      <c r="NYW132" s="118"/>
      <c r="NYX132" s="118"/>
      <c r="NYY132" s="118"/>
      <c r="NYZ132" s="118"/>
      <c r="NZA132" s="118"/>
      <c r="NZB132" s="118"/>
      <c r="NZC132" s="118"/>
      <c r="NZD132" s="118"/>
      <c r="NZE132" s="118"/>
      <c r="NZF132" s="118"/>
      <c r="NZG132" s="118"/>
      <c r="NZH132" s="118"/>
      <c r="NZI132" s="118"/>
      <c r="NZJ132" s="118"/>
      <c r="NZK132" s="118"/>
      <c r="NZL132" s="118"/>
      <c r="NZM132" s="118"/>
      <c r="NZN132" s="118"/>
      <c r="NZO132" s="118"/>
      <c r="NZP132" s="118"/>
      <c r="NZQ132" s="118"/>
      <c r="NZR132" s="118"/>
      <c r="NZS132" s="118"/>
      <c r="NZT132" s="118"/>
      <c r="NZU132" s="118"/>
      <c r="NZV132" s="118"/>
      <c r="NZW132" s="118"/>
      <c r="NZX132" s="118"/>
      <c r="NZY132" s="118"/>
      <c r="NZZ132" s="118"/>
      <c r="OAA132" s="118"/>
      <c r="OAB132" s="118"/>
      <c r="OAC132" s="118"/>
      <c r="OAD132" s="118"/>
      <c r="OAE132" s="118"/>
      <c r="OAF132" s="118"/>
      <c r="OAG132" s="118"/>
      <c r="OAH132" s="118"/>
      <c r="OAI132" s="118"/>
      <c r="OAJ132" s="118"/>
      <c r="OAK132" s="118"/>
      <c r="OAL132" s="118"/>
      <c r="OAM132" s="118"/>
      <c r="OAN132" s="118"/>
      <c r="OAO132" s="118"/>
      <c r="OAP132" s="118"/>
      <c r="OAQ132" s="118"/>
      <c r="OAR132" s="118"/>
      <c r="OAS132" s="118"/>
      <c r="OAT132" s="118"/>
      <c r="OAU132" s="118"/>
      <c r="OAV132" s="118"/>
      <c r="OAW132" s="118"/>
      <c r="OAX132" s="118"/>
      <c r="OAY132" s="118"/>
      <c r="OAZ132" s="118"/>
      <c r="OBA132" s="118"/>
      <c r="OBB132" s="118"/>
      <c r="OBC132" s="118"/>
      <c r="OBD132" s="118"/>
      <c r="OBE132" s="118"/>
      <c r="OBF132" s="118"/>
      <c r="OBG132" s="118"/>
      <c r="OBH132" s="118"/>
      <c r="OBI132" s="118"/>
      <c r="OBJ132" s="118"/>
      <c r="OBK132" s="118"/>
      <c r="OBL132" s="118"/>
      <c r="OBM132" s="118"/>
      <c r="OBN132" s="118"/>
      <c r="OBO132" s="118"/>
      <c r="OBP132" s="118"/>
      <c r="OBQ132" s="118"/>
      <c r="OBR132" s="118"/>
      <c r="OBS132" s="118"/>
      <c r="OBT132" s="118"/>
      <c r="OBU132" s="118"/>
      <c r="OBV132" s="118"/>
      <c r="OBW132" s="118"/>
      <c r="OBX132" s="118"/>
      <c r="OBY132" s="118"/>
      <c r="OBZ132" s="118"/>
      <c r="OCA132" s="118"/>
      <c r="OCB132" s="118"/>
      <c r="OCC132" s="118"/>
      <c r="OCD132" s="118"/>
      <c r="OCE132" s="118"/>
      <c r="OCF132" s="118"/>
      <c r="OCG132" s="118"/>
      <c r="OCH132" s="118"/>
      <c r="OCI132" s="118"/>
      <c r="OCJ132" s="118"/>
      <c r="OCK132" s="118"/>
      <c r="OCL132" s="118"/>
      <c r="OCM132" s="118"/>
      <c r="OCN132" s="118"/>
      <c r="OCO132" s="118"/>
      <c r="OCP132" s="118"/>
      <c r="OCQ132" s="118"/>
      <c r="OCR132" s="118"/>
      <c r="OCS132" s="118"/>
      <c r="OCT132" s="118"/>
      <c r="OCU132" s="118"/>
      <c r="OCV132" s="118"/>
      <c r="OCW132" s="118"/>
      <c r="OCX132" s="118"/>
      <c r="OCY132" s="118"/>
      <c r="OCZ132" s="118"/>
      <c r="ODA132" s="118"/>
      <c r="ODB132" s="118"/>
      <c r="ODC132" s="118"/>
      <c r="ODD132" s="118"/>
      <c r="ODE132" s="118"/>
      <c r="ODF132" s="118"/>
      <c r="ODG132" s="118"/>
      <c r="ODH132" s="118"/>
      <c r="ODI132" s="118"/>
      <c r="ODJ132" s="118"/>
      <c r="ODK132" s="118"/>
      <c r="ODL132" s="118"/>
      <c r="ODM132" s="118"/>
      <c r="ODN132" s="118"/>
      <c r="ODO132" s="118"/>
      <c r="ODP132" s="118"/>
      <c r="ODQ132" s="118"/>
      <c r="ODR132" s="118"/>
      <c r="ODS132" s="118"/>
      <c r="ODT132" s="118"/>
      <c r="ODU132" s="118"/>
      <c r="ODV132" s="118"/>
      <c r="ODW132" s="118"/>
      <c r="ODX132" s="118"/>
      <c r="ODY132" s="118"/>
      <c r="ODZ132" s="118"/>
      <c r="OEA132" s="118"/>
      <c r="OEB132" s="118"/>
      <c r="OEC132" s="118"/>
      <c r="OED132" s="118"/>
      <c r="OEE132" s="118"/>
      <c r="OEF132" s="118"/>
      <c r="OEG132" s="118"/>
      <c r="OEH132" s="118"/>
      <c r="OEI132" s="118"/>
      <c r="OEJ132" s="118"/>
      <c r="OEK132" s="118"/>
      <c r="OEL132" s="118"/>
      <c r="OEM132" s="118"/>
      <c r="OEN132" s="118"/>
      <c r="OEO132" s="118"/>
      <c r="OEP132" s="118"/>
      <c r="OEQ132" s="118"/>
      <c r="OER132" s="118"/>
      <c r="OES132" s="118"/>
      <c r="OET132" s="118"/>
      <c r="OEU132" s="118"/>
      <c r="OEV132" s="118"/>
      <c r="OEW132" s="118"/>
      <c r="OEX132" s="118"/>
      <c r="OEY132" s="118"/>
      <c r="OEZ132" s="118"/>
      <c r="OFA132" s="118"/>
      <c r="OFB132" s="118"/>
      <c r="OFC132" s="118"/>
      <c r="OFD132" s="118"/>
      <c r="OFE132" s="118"/>
      <c r="OFF132" s="118"/>
      <c r="OFG132" s="118"/>
      <c r="OFH132" s="118"/>
      <c r="OFI132" s="118"/>
      <c r="OFJ132" s="118"/>
      <c r="OFK132" s="118"/>
      <c r="OFL132" s="118"/>
      <c r="OFM132" s="118"/>
      <c r="OFN132" s="118"/>
      <c r="OFO132" s="118"/>
      <c r="OFP132" s="118"/>
      <c r="OFQ132" s="118"/>
      <c r="OFR132" s="118"/>
      <c r="OFS132" s="118"/>
      <c r="OFT132" s="118"/>
      <c r="OFU132" s="118"/>
      <c r="OFV132" s="118"/>
      <c r="OFW132" s="118"/>
      <c r="OFX132" s="118"/>
      <c r="OFY132" s="118"/>
      <c r="OFZ132" s="118"/>
      <c r="OGA132" s="118"/>
      <c r="OGB132" s="118"/>
      <c r="OGC132" s="118"/>
      <c r="OGD132" s="118"/>
      <c r="OGE132" s="118"/>
      <c r="OGF132" s="118"/>
      <c r="OGG132" s="118"/>
      <c r="OGH132" s="118"/>
      <c r="OGI132" s="118"/>
      <c r="OGJ132" s="118"/>
      <c r="OGK132" s="118"/>
      <c r="OGL132" s="118"/>
      <c r="OGM132" s="118"/>
      <c r="OGN132" s="118"/>
      <c r="OGO132" s="118"/>
      <c r="OGP132" s="118"/>
      <c r="OGQ132" s="118"/>
      <c r="OGR132" s="118"/>
      <c r="OGS132" s="118"/>
      <c r="OGT132" s="118"/>
      <c r="OGU132" s="118"/>
      <c r="OGV132" s="118"/>
      <c r="OGW132" s="118"/>
      <c r="OGX132" s="118"/>
      <c r="OGY132" s="118"/>
      <c r="OGZ132" s="118"/>
      <c r="OHA132" s="118"/>
      <c r="OHB132" s="118"/>
      <c r="OHC132" s="118"/>
      <c r="OHD132" s="118"/>
      <c r="OHE132" s="118"/>
      <c r="OHF132" s="118"/>
      <c r="OHG132" s="118"/>
      <c r="OHH132" s="118"/>
      <c r="OHI132" s="118"/>
      <c r="OHJ132" s="118"/>
      <c r="OHK132" s="118"/>
      <c r="OHL132" s="118"/>
      <c r="OHM132" s="118"/>
      <c r="OHN132" s="118"/>
      <c r="OHO132" s="118"/>
      <c r="OHP132" s="118"/>
      <c r="OHQ132" s="118"/>
      <c r="OHR132" s="118"/>
      <c r="OHS132" s="118"/>
      <c r="OHT132" s="118"/>
      <c r="OHU132" s="118"/>
      <c r="OHV132" s="118"/>
      <c r="OHW132" s="118"/>
      <c r="OHX132" s="118"/>
      <c r="OHY132" s="118"/>
      <c r="OHZ132" s="118"/>
      <c r="OIA132" s="118"/>
      <c r="OIB132" s="118"/>
      <c r="OIC132" s="118"/>
      <c r="OID132" s="118"/>
      <c r="OIE132" s="118"/>
      <c r="OIF132" s="118"/>
      <c r="OIG132" s="118"/>
      <c r="OIH132" s="118"/>
      <c r="OII132" s="118"/>
      <c r="OIJ132" s="118"/>
      <c r="OIK132" s="118"/>
      <c r="OIL132" s="118"/>
      <c r="OIM132" s="118"/>
      <c r="OIN132" s="118"/>
      <c r="OIO132" s="118"/>
      <c r="OIP132" s="118"/>
      <c r="OIQ132" s="118"/>
      <c r="OIR132" s="118"/>
      <c r="OIS132" s="118"/>
      <c r="OIT132" s="118"/>
      <c r="OIU132" s="118"/>
      <c r="OIV132" s="118"/>
      <c r="OIW132" s="118"/>
      <c r="OIX132" s="118"/>
      <c r="OIY132" s="118"/>
      <c r="OIZ132" s="118"/>
      <c r="OJA132" s="118"/>
      <c r="OJB132" s="118"/>
      <c r="OJC132" s="118"/>
      <c r="OJD132" s="118"/>
      <c r="OJE132" s="118"/>
      <c r="OJF132" s="118"/>
      <c r="OJG132" s="118"/>
      <c r="OJH132" s="118"/>
      <c r="OJI132" s="118"/>
      <c r="OJJ132" s="118"/>
      <c r="OJK132" s="118"/>
      <c r="OJL132" s="118"/>
      <c r="OJM132" s="118"/>
      <c r="OJN132" s="118"/>
      <c r="OJO132" s="118"/>
      <c r="OJP132" s="118"/>
      <c r="OJQ132" s="118"/>
      <c r="OJR132" s="118"/>
      <c r="OJS132" s="118"/>
      <c r="OJT132" s="118"/>
      <c r="OJU132" s="118"/>
      <c r="OJV132" s="118"/>
      <c r="OJW132" s="118"/>
      <c r="OJX132" s="118"/>
      <c r="OJY132" s="118"/>
      <c r="OJZ132" s="118"/>
      <c r="OKA132" s="118"/>
      <c r="OKB132" s="118"/>
      <c r="OKC132" s="118"/>
      <c r="OKD132" s="118"/>
      <c r="OKE132" s="118"/>
      <c r="OKF132" s="118"/>
      <c r="OKG132" s="118"/>
      <c r="OKH132" s="118"/>
      <c r="OKI132" s="118"/>
      <c r="OKJ132" s="118"/>
      <c r="OKK132" s="118"/>
      <c r="OKL132" s="118"/>
      <c r="OKM132" s="118"/>
      <c r="OKN132" s="118"/>
      <c r="OKO132" s="118"/>
      <c r="OKP132" s="118"/>
      <c r="OKQ132" s="118"/>
      <c r="OKR132" s="118"/>
      <c r="OKS132" s="118"/>
      <c r="OKT132" s="118"/>
      <c r="OKU132" s="118"/>
      <c r="OKV132" s="118"/>
      <c r="OKW132" s="118"/>
      <c r="OKX132" s="118"/>
      <c r="OKY132" s="118"/>
      <c r="OKZ132" s="118"/>
      <c r="OLA132" s="118"/>
      <c r="OLB132" s="118"/>
      <c r="OLC132" s="118"/>
      <c r="OLD132" s="118"/>
      <c r="OLE132" s="118"/>
      <c r="OLF132" s="118"/>
      <c r="OLG132" s="118"/>
      <c r="OLH132" s="118"/>
      <c r="OLI132" s="118"/>
      <c r="OLJ132" s="118"/>
      <c r="OLK132" s="118"/>
      <c r="OLL132" s="118"/>
      <c r="OLM132" s="118"/>
      <c r="OLN132" s="118"/>
      <c r="OLO132" s="118"/>
      <c r="OLP132" s="118"/>
      <c r="OLQ132" s="118"/>
      <c r="OLR132" s="118"/>
      <c r="OLS132" s="118"/>
      <c r="OLT132" s="118"/>
      <c r="OLU132" s="118"/>
      <c r="OLV132" s="118"/>
      <c r="OLW132" s="118"/>
      <c r="OLX132" s="118"/>
      <c r="OLY132" s="118"/>
      <c r="OLZ132" s="118"/>
      <c r="OMA132" s="118"/>
      <c r="OMB132" s="118"/>
      <c r="OMC132" s="118"/>
      <c r="OMD132" s="118"/>
      <c r="OME132" s="118"/>
      <c r="OMF132" s="118"/>
      <c r="OMG132" s="118"/>
      <c r="OMH132" s="118"/>
      <c r="OMI132" s="118"/>
      <c r="OMJ132" s="118"/>
      <c r="OMK132" s="118"/>
      <c r="OML132" s="118"/>
      <c r="OMM132" s="118"/>
      <c r="OMN132" s="118"/>
      <c r="OMO132" s="118"/>
      <c r="OMP132" s="118"/>
      <c r="OMQ132" s="118"/>
      <c r="OMR132" s="118"/>
      <c r="OMS132" s="118"/>
      <c r="OMT132" s="118"/>
      <c r="OMU132" s="118"/>
      <c r="OMV132" s="118"/>
      <c r="OMW132" s="118"/>
      <c r="OMX132" s="118"/>
      <c r="OMY132" s="118"/>
      <c r="OMZ132" s="118"/>
      <c r="ONA132" s="118"/>
      <c r="ONB132" s="118"/>
      <c r="ONC132" s="118"/>
      <c r="OND132" s="118"/>
      <c r="ONE132" s="118"/>
      <c r="ONF132" s="118"/>
      <c r="ONG132" s="118"/>
      <c r="ONH132" s="118"/>
      <c r="ONI132" s="118"/>
      <c r="ONJ132" s="118"/>
      <c r="ONK132" s="118"/>
      <c r="ONL132" s="118"/>
      <c r="ONM132" s="118"/>
      <c r="ONN132" s="118"/>
      <c r="ONO132" s="118"/>
      <c r="ONP132" s="118"/>
      <c r="ONQ132" s="118"/>
      <c r="ONR132" s="118"/>
      <c r="ONS132" s="118"/>
      <c r="ONT132" s="118"/>
      <c r="ONU132" s="118"/>
      <c r="ONV132" s="118"/>
      <c r="ONW132" s="118"/>
      <c r="ONX132" s="118"/>
      <c r="ONY132" s="118"/>
      <c r="ONZ132" s="118"/>
      <c r="OOA132" s="118"/>
      <c r="OOB132" s="118"/>
      <c r="OOC132" s="118"/>
      <c r="OOD132" s="118"/>
      <c r="OOE132" s="118"/>
      <c r="OOF132" s="118"/>
      <c r="OOG132" s="118"/>
      <c r="OOH132" s="118"/>
      <c r="OOI132" s="118"/>
      <c r="OOJ132" s="118"/>
      <c r="OOK132" s="118"/>
      <c r="OOL132" s="118"/>
      <c r="OOM132" s="118"/>
      <c r="OON132" s="118"/>
      <c r="OOO132" s="118"/>
      <c r="OOP132" s="118"/>
      <c r="OOQ132" s="118"/>
      <c r="OOR132" s="118"/>
      <c r="OOS132" s="118"/>
      <c r="OOT132" s="118"/>
      <c r="OOU132" s="118"/>
      <c r="OOV132" s="118"/>
      <c r="OOW132" s="118"/>
      <c r="OOX132" s="118"/>
      <c r="OOY132" s="118"/>
      <c r="OOZ132" s="118"/>
      <c r="OPA132" s="118"/>
      <c r="OPB132" s="118"/>
      <c r="OPC132" s="118"/>
      <c r="OPD132" s="118"/>
      <c r="OPE132" s="118"/>
      <c r="OPF132" s="118"/>
      <c r="OPG132" s="118"/>
      <c r="OPH132" s="118"/>
      <c r="OPI132" s="118"/>
      <c r="OPJ132" s="118"/>
      <c r="OPK132" s="118"/>
      <c r="OPL132" s="118"/>
      <c r="OPM132" s="118"/>
      <c r="OPN132" s="118"/>
      <c r="OPO132" s="118"/>
      <c r="OPP132" s="118"/>
      <c r="OPQ132" s="118"/>
      <c r="OPR132" s="118"/>
      <c r="OPS132" s="118"/>
      <c r="OPT132" s="118"/>
      <c r="OPU132" s="118"/>
      <c r="OPV132" s="118"/>
      <c r="OPW132" s="118"/>
      <c r="OPX132" s="118"/>
      <c r="OPY132" s="118"/>
      <c r="OPZ132" s="118"/>
      <c r="OQA132" s="118"/>
      <c r="OQB132" s="118"/>
      <c r="OQC132" s="118"/>
      <c r="OQD132" s="118"/>
      <c r="OQE132" s="118"/>
      <c r="OQF132" s="118"/>
      <c r="OQG132" s="118"/>
      <c r="OQH132" s="118"/>
      <c r="OQI132" s="118"/>
      <c r="OQJ132" s="118"/>
      <c r="OQK132" s="118"/>
      <c r="OQL132" s="118"/>
      <c r="OQM132" s="118"/>
      <c r="OQN132" s="118"/>
      <c r="OQO132" s="118"/>
      <c r="OQP132" s="118"/>
      <c r="OQQ132" s="118"/>
      <c r="OQR132" s="118"/>
      <c r="OQS132" s="118"/>
      <c r="OQT132" s="118"/>
      <c r="OQU132" s="118"/>
      <c r="OQV132" s="118"/>
      <c r="OQW132" s="118"/>
      <c r="OQX132" s="118"/>
      <c r="OQY132" s="118"/>
      <c r="OQZ132" s="118"/>
      <c r="ORA132" s="118"/>
      <c r="ORB132" s="118"/>
      <c r="ORC132" s="118"/>
      <c r="ORD132" s="118"/>
      <c r="ORE132" s="118"/>
      <c r="ORF132" s="118"/>
      <c r="ORG132" s="118"/>
      <c r="ORH132" s="118"/>
      <c r="ORI132" s="118"/>
      <c r="ORJ132" s="118"/>
      <c r="ORK132" s="118"/>
      <c r="ORL132" s="118"/>
      <c r="ORM132" s="118"/>
      <c r="ORN132" s="118"/>
      <c r="ORO132" s="118"/>
      <c r="ORP132" s="118"/>
      <c r="ORQ132" s="118"/>
      <c r="ORR132" s="118"/>
      <c r="ORS132" s="118"/>
      <c r="ORT132" s="118"/>
      <c r="ORU132" s="118"/>
      <c r="ORV132" s="118"/>
      <c r="ORW132" s="118"/>
      <c r="ORX132" s="118"/>
      <c r="ORY132" s="118"/>
      <c r="ORZ132" s="118"/>
      <c r="OSA132" s="118"/>
      <c r="OSB132" s="118"/>
      <c r="OSC132" s="118"/>
      <c r="OSD132" s="118"/>
      <c r="OSE132" s="118"/>
      <c r="OSF132" s="118"/>
      <c r="OSG132" s="118"/>
      <c r="OSH132" s="118"/>
      <c r="OSI132" s="118"/>
      <c r="OSJ132" s="118"/>
      <c r="OSK132" s="118"/>
      <c r="OSL132" s="118"/>
      <c r="OSM132" s="118"/>
      <c r="OSN132" s="118"/>
      <c r="OSO132" s="118"/>
      <c r="OSP132" s="118"/>
      <c r="OSQ132" s="118"/>
      <c r="OSR132" s="118"/>
      <c r="OSS132" s="118"/>
      <c r="OST132" s="118"/>
      <c r="OSU132" s="118"/>
      <c r="OSV132" s="118"/>
      <c r="OSW132" s="118"/>
      <c r="OSX132" s="118"/>
      <c r="OSY132" s="118"/>
      <c r="OSZ132" s="118"/>
      <c r="OTA132" s="118"/>
      <c r="OTB132" s="118"/>
      <c r="OTC132" s="118"/>
      <c r="OTD132" s="118"/>
      <c r="OTE132" s="118"/>
      <c r="OTF132" s="118"/>
      <c r="OTG132" s="118"/>
      <c r="OTH132" s="118"/>
      <c r="OTI132" s="118"/>
      <c r="OTJ132" s="118"/>
      <c r="OTK132" s="118"/>
      <c r="OTL132" s="118"/>
      <c r="OTM132" s="118"/>
      <c r="OTN132" s="118"/>
      <c r="OTO132" s="118"/>
      <c r="OTP132" s="118"/>
      <c r="OTQ132" s="118"/>
      <c r="OTR132" s="118"/>
      <c r="OTS132" s="118"/>
      <c r="OTT132" s="118"/>
      <c r="OTU132" s="118"/>
      <c r="OTV132" s="118"/>
      <c r="OTW132" s="118"/>
      <c r="OTX132" s="118"/>
      <c r="OTY132" s="118"/>
      <c r="OTZ132" s="118"/>
      <c r="OUA132" s="118"/>
      <c r="OUB132" s="118"/>
      <c r="OUC132" s="118"/>
      <c r="OUD132" s="118"/>
      <c r="OUE132" s="118"/>
      <c r="OUF132" s="118"/>
      <c r="OUG132" s="118"/>
      <c r="OUH132" s="118"/>
      <c r="OUI132" s="118"/>
      <c r="OUJ132" s="118"/>
      <c r="OUK132" s="118"/>
      <c r="OUL132" s="118"/>
      <c r="OUM132" s="118"/>
      <c r="OUN132" s="118"/>
      <c r="OUO132" s="118"/>
      <c r="OUP132" s="118"/>
      <c r="OUQ132" s="118"/>
      <c r="OUR132" s="118"/>
      <c r="OUS132" s="118"/>
      <c r="OUT132" s="118"/>
      <c r="OUU132" s="118"/>
      <c r="OUV132" s="118"/>
      <c r="OUW132" s="118"/>
      <c r="OUX132" s="118"/>
      <c r="OUY132" s="118"/>
      <c r="OUZ132" s="118"/>
      <c r="OVA132" s="118"/>
      <c r="OVB132" s="118"/>
      <c r="OVC132" s="118"/>
      <c r="OVD132" s="118"/>
      <c r="OVE132" s="118"/>
      <c r="OVF132" s="118"/>
      <c r="OVG132" s="118"/>
      <c r="OVH132" s="118"/>
      <c r="OVI132" s="118"/>
      <c r="OVJ132" s="118"/>
      <c r="OVK132" s="118"/>
      <c r="OVL132" s="118"/>
      <c r="OVM132" s="118"/>
      <c r="OVN132" s="118"/>
      <c r="OVO132" s="118"/>
      <c r="OVP132" s="118"/>
      <c r="OVQ132" s="118"/>
      <c r="OVR132" s="118"/>
      <c r="OVS132" s="118"/>
      <c r="OVT132" s="118"/>
      <c r="OVU132" s="118"/>
      <c r="OVV132" s="118"/>
      <c r="OVW132" s="118"/>
      <c r="OVX132" s="118"/>
      <c r="OVY132" s="118"/>
      <c r="OVZ132" s="118"/>
      <c r="OWA132" s="118"/>
      <c r="OWB132" s="118"/>
      <c r="OWC132" s="118"/>
      <c r="OWD132" s="118"/>
      <c r="OWE132" s="118"/>
      <c r="OWF132" s="118"/>
      <c r="OWG132" s="118"/>
      <c r="OWH132" s="118"/>
      <c r="OWI132" s="118"/>
      <c r="OWJ132" s="118"/>
      <c r="OWK132" s="118"/>
      <c r="OWL132" s="118"/>
      <c r="OWM132" s="118"/>
      <c r="OWN132" s="118"/>
      <c r="OWO132" s="118"/>
      <c r="OWP132" s="118"/>
      <c r="OWQ132" s="118"/>
      <c r="OWR132" s="118"/>
      <c r="OWS132" s="118"/>
      <c r="OWT132" s="118"/>
      <c r="OWU132" s="118"/>
      <c r="OWV132" s="118"/>
      <c r="OWW132" s="118"/>
      <c r="OWX132" s="118"/>
      <c r="OWY132" s="118"/>
      <c r="OWZ132" s="118"/>
      <c r="OXA132" s="118"/>
      <c r="OXB132" s="118"/>
      <c r="OXC132" s="118"/>
      <c r="OXD132" s="118"/>
      <c r="OXE132" s="118"/>
      <c r="OXF132" s="118"/>
      <c r="OXG132" s="118"/>
      <c r="OXH132" s="118"/>
      <c r="OXI132" s="118"/>
      <c r="OXJ132" s="118"/>
      <c r="OXK132" s="118"/>
      <c r="OXL132" s="118"/>
      <c r="OXM132" s="118"/>
      <c r="OXN132" s="118"/>
      <c r="OXO132" s="118"/>
      <c r="OXP132" s="118"/>
      <c r="OXQ132" s="118"/>
      <c r="OXR132" s="118"/>
      <c r="OXS132" s="118"/>
      <c r="OXT132" s="118"/>
      <c r="OXU132" s="118"/>
      <c r="OXV132" s="118"/>
      <c r="OXW132" s="118"/>
      <c r="OXX132" s="118"/>
      <c r="OXY132" s="118"/>
      <c r="OXZ132" s="118"/>
      <c r="OYA132" s="118"/>
      <c r="OYB132" s="118"/>
      <c r="OYC132" s="118"/>
      <c r="OYD132" s="118"/>
      <c r="OYE132" s="118"/>
      <c r="OYF132" s="118"/>
      <c r="OYG132" s="118"/>
      <c r="OYH132" s="118"/>
      <c r="OYI132" s="118"/>
      <c r="OYJ132" s="118"/>
      <c r="OYK132" s="118"/>
      <c r="OYL132" s="118"/>
      <c r="OYM132" s="118"/>
      <c r="OYN132" s="118"/>
      <c r="OYO132" s="118"/>
      <c r="OYP132" s="118"/>
      <c r="OYQ132" s="118"/>
      <c r="OYR132" s="118"/>
      <c r="OYS132" s="118"/>
      <c r="OYT132" s="118"/>
      <c r="OYU132" s="118"/>
      <c r="OYV132" s="118"/>
      <c r="OYW132" s="118"/>
      <c r="OYX132" s="118"/>
      <c r="OYY132" s="118"/>
      <c r="OYZ132" s="118"/>
      <c r="OZA132" s="118"/>
      <c r="OZB132" s="118"/>
      <c r="OZC132" s="118"/>
      <c r="OZD132" s="118"/>
      <c r="OZE132" s="118"/>
      <c r="OZF132" s="118"/>
      <c r="OZG132" s="118"/>
      <c r="OZH132" s="118"/>
      <c r="OZI132" s="118"/>
      <c r="OZJ132" s="118"/>
      <c r="OZK132" s="118"/>
      <c r="OZL132" s="118"/>
      <c r="OZM132" s="118"/>
      <c r="OZN132" s="118"/>
      <c r="OZO132" s="118"/>
      <c r="OZP132" s="118"/>
      <c r="OZQ132" s="118"/>
      <c r="OZR132" s="118"/>
      <c r="OZS132" s="118"/>
      <c r="OZT132" s="118"/>
      <c r="OZU132" s="118"/>
      <c r="OZV132" s="118"/>
      <c r="OZW132" s="118"/>
      <c r="OZX132" s="118"/>
      <c r="OZY132" s="118"/>
      <c r="OZZ132" s="118"/>
      <c r="PAA132" s="118"/>
      <c r="PAB132" s="118"/>
      <c r="PAC132" s="118"/>
      <c r="PAD132" s="118"/>
      <c r="PAE132" s="118"/>
      <c r="PAF132" s="118"/>
      <c r="PAG132" s="118"/>
      <c r="PAH132" s="118"/>
      <c r="PAI132" s="118"/>
      <c r="PAJ132" s="118"/>
      <c r="PAK132" s="118"/>
      <c r="PAL132" s="118"/>
      <c r="PAM132" s="118"/>
      <c r="PAN132" s="118"/>
      <c r="PAO132" s="118"/>
      <c r="PAP132" s="118"/>
      <c r="PAQ132" s="118"/>
      <c r="PAR132" s="118"/>
      <c r="PAS132" s="118"/>
      <c r="PAT132" s="118"/>
      <c r="PAU132" s="118"/>
      <c r="PAV132" s="118"/>
      <c r="PAW132" s="118"/>
      <c r="PAX132" s="118"/>
      <c r="PAY132" s="118"/>
      <c r="PAZ132" s="118"/>
      <c r="PBA132" s="118"/>
      <c r="PBB132" s="118"/>
      <c r="PBC132" s="118"/>
      <c r="PBD132" s="118"/>
      <c r="PBE132" s="118"/>
      <c r="PBF132" s="118"/>
      <c r="PBG132" s="118"/>
      <c r="PBH132" s="118"/>
      <c r="PBI132" s="118"/>
      <c r="PBJ132" s="118"/>
      <c r="PBK132" s="118"/>
      <c r="PBL132" s="118"/>
      <c r="PBM132" s="118"/>
      <c r="PBN132" s="118"/>
      <c r="PBO132" s="118"/>
      <c r="PBP132" s="118"/>
      <c r="PBQ132" s="118"/>
      <c r="PBR132" s="118"/>
      <c r="PBS132" s="118"/>
      <c r="PBT132" s="118"/>
      <c r="PBU132" s="118"/>
      <c r="PBV132" s="118"/>
      <c r="PBW132" s="118"/>
      <c r="PBX132" s="118"/>
      <c r="PBY132" s="118"/>
      <c r="PBZ132" s="118"/>
      <c r="PCA132" s="118"/>
      <c r="PCB132" s="118"/>
      <c r="PCC132" s="118"/>
      <c r="PCD132" s="118"/>
      <c r="PCE132" s="118"/>
      <c r="PCF132" s="118"/>
      <c r="PCG132" s="118"/>
      <c r="PCH132" s="118"/>
      <c r="PCI132" s="118"/>
      <c r="PCJ132" s="118"/>
      <c r="PCK132" s="118"/>
      <c r="PCL132" s="118"/>
      <c r="PCM132" s="118"/>
      <c r="PCN132" s="118"/>
      <c r="PCO132" s="118"/>
      <c r="PCP132" s="118"/>
      <c r="PCQ132" s="118"/>
      <c r="PCR132" s="118"/>
      <c r="PCS132" s="118"/>
      <c r="PCT132" s="118"/>
      <c r="PCU132" s="118"/>
      <c r="PCV132" s="118"/>
      <c r="PCW132" s="118"/>
      <c r="PCX132" s="118"/>
      <c r="PCY132" s="118"/>
      <c r="PCZ132" s="118"/>
      <c r="PDA132" s="118"/>
      <c r="PDB132" s="118"/>
      <c r="PDC132" s="118"/>
      <c r="PDD132" s="118"/>
      <c r="PDE132" s="118"/>
      <c r="PDF132" s="118"/>
      <c r="PDG132" s="118"/>
      <c r="PDH132" s="118"/>
      <c r="PDI132" s="118"/>
      <c r="PDJ132" s="118"/>
      <c r="PDK132" s="118"/>
      <c r="PDL132" s="118"/>
      <c r="PDM132" s="118"/>
      <c r="PDN132" s="118"/>
      <c r="PDO132" s="118"/>
      <c r="PDP132" s="118"/>
      <c r="PDQ132" s="118"/>
      <c r="PDR132" s="118"/>
      <c r="PDS132" s="118"/>
      <c r="PDT132" s="118"/>
      <c r="PDU132" s="118"/>
      <c r="PDV132" s="118"/>
      <c r="PDW132" s="118"/>
      <c r="PDX132" s="118"/>
      <c r="PDY132" s="118"/>
      <c r="PDZ132" s="118"/>
      <c r="PEA132" s="118"/>
      <c r="PEB132" s="118"/>
      <c r="PEC132" s="118"/>
      <c r="PED132" s="118"/>
      <c r="PEE132" s="118"/>
      <c r="PEF132" s="118"/>
      <c r="PEG132" s="118"/>
      <c r="PEH132" s="118"/>
      <c r="PEI132" s="118"/>
      <c r="PEJ132" s="118"/>
      <c r="PEK132" s="118"/>
      <c r="PEL132" s="118"/>
      <c r="PEM132" s="118"/>
      <c r="PEN132" s="118"/>
      <c r="PEO132" s="118"/>
      <c r="PEP132" s="118"/>
      <c r="PEQ132" s="118"/>
      <c r="PER132" s="118"/>
      <c r="PES132" s="118"/>
      <c r="PET132" s="118"/>
      <c r="PEU132" s="118"/>
      <c r="PEV132" s="118"/>
      <c r="PEW132" s="118"/>
      <c r="PEX132" s="118"/>
      <c r="PEY132" s="118"/>
      <c r="PEZ132" s="118"/>
      <c r="PFA132" s="118"/>
      <c r="PFB132" s="118"/>
      <c r="PFC132" s="118"/>
      <c r="PFD132" s="118"/>
      <c r="PFE132" s="118"/>
      <c r="PFF132" s="118"/>
      <c r="PFG132" s="118"/>
      <c r="PFH132" s="118"/>
      <c r="PFI132" s="118"/>
      <c r="PFJ132" s="118"/>
      <c r="PFK132" s="118"/>
      <c r="PFL132" s="118"/>
      <c r="PFM132" s="118"/>
      <c r="PFN132" s="118"/>
      <c r="PFO132" s="118"/>
      <c r="PFP132" s="118"/>
      <c r="PFQ132" s="118"/>
      <c r="PFR132" s="118"/>
      <c r="PFS132" s="118"/>
      <c r="PFT132" s="118"/>
      <c r="PFU132" s="118"/>
      <c r="PFV132" s="118"/>
      <c r="PFW132" s="118"/>
      <c r="PFX132" s="118"/>
      <c r="PFY132" s="118"/>
      <c r="PFZ132" s="118"/>
      <c r="PGA132" s="118"/>
      <c r="PGB132" s="118"/>
      <c r="PGC132" s="118"/>
      <c r="PGD132" s="118"/>
      <c r="PGE132" s="118"/>
      <c r="PGF132" s="118"/>
      <c r="PGG132" s="118"/>
      <c r="PGH132" s="118"/>
      <c r="PGI132" s="118"/>
      <c r="PGJ132" s="118"/>
      <c r="PGK132" s="118"/>
      <c r="PGL132" s="118"/>
      <c r="PGM132" s="118"/>
      <c r="PGN132" s="118"/>
      <c r="PGO132" s="118"/>
      <c r="PGP132" s="118"/>
      <c r="PGQ132" s="118"/>
      <c r="PGR132" s="118"/>
      <c r="PGS132" s="118"/>
      <c r="PGT132" s="118"/>
      <c r="PGU132" s="118"/>
      <c r="PGV132" s="118"/>
      <c r="PGW132" s="118"/>
      <c r="PGX132" s="118"/>
      <c r="PGY132" s="118"/>
      <c r="PGZ132" s="118"/>
      <c r="PHA132" s="118"/>
      <c r="PHB132" s="118"/>
      <c r="PHC132" s="118"/>
      <c r="PHD132" s="118"/>
      <c r="PHE132" s="118"/>
      <c r="PHF132" s="118"/>
      <c r="PHG132" s="118"/>
      <c r="PHH132" s="118"/>
      <c r="PHI132" s="118"/>
      <c r="PHJ132" s="118"/>
      <c r="PHK132" s="118"/>
      <c r="PHL132" s="118"/>
      <c r="PHM132" s="118"/>
      <c r="PHN132" s="118"/>
      <c r="PHO132" s="118"/>
      <c r="PHP132" s="118"/>
      <c r="PHQ132" s="118"/>
      <c r="PHR132" s="118"/>
      <c r="PHS132" s="118"/>
      <c r="PHT132" s="118"/>
      <c r="PHU132" s="118"/>
      <c r="PHV132" s="118"/>
      <c r="PHW132" s="118"/>
      <c r="PHX132" s="118"/>
      <c r="PHY132" s="118"/>
      <c r="PHZ132" s="118"/>
      <c r="PIA132" s="118"/>
      <c r="PIB132" s="118"/>
      <c r="PIC132" s="118"/>
      <c r="PID132" s="118"/>
      <c r="PIE132" s="118"/>
      <c r="PIF132" s="118"/>
      <c r="PIG132" s="118"/>
      <c r="PIH132" s="118"/>
      <c r="PII132" s="118"/>
      <c r="PIJ132" s="118"/>
      <c r="PIK132" s="118"/>
      <c r="PIL132" s="118"/>
      <c r="PIM132" s="118"/>
      <c r="PIN132" s="118"/>
      <c r="PIO132" s="118"/>
      <c r="PIP132" s="118"/>
      <c r="PIQ132" s="118"/>
      <c r="PIR132" s="118"/>
      <c r="PIS132" s="118"/>
      <c r="PIT132" s="118"/>
      <c r="PIU132" s="118"/>
      <c r="PIV132" s="118"/>
      <c r="PIW132" s="118"/>
      <c r="PIX132" s="118"/>
      <c r="PIY132" s="118"/>
      <c r="PIZ132" s="118"/>
      <c r="PJA132" s="118"/>
      <c r="PJB132" s="118"/>
      <c r="PJC132" s="118"/>
      <c r="PJD132" s="118"/>
      <c r="PJE132" s="118"/>
      <c r="PJF132" s="118"/>
      <c r="PJG132" s="118"/>
      <c r="PJH132" s="118"/>
      <c r="PJI132" s="118"/>
      <c r="PJJ132" s="118"/>
      <c r="PJK132" s="118"/>
      <c r="PJL132" s="118"/>
      <c r="PJM132" s="118"/>
      <c r="PJN132" s="118"/>
      <c r="PJO132" s="118"/>
      <c r="PJP132" s="118"/>
      <c r="PJQ132" s="118"/>
      <c r="PJR132" s="118"/>
      <c r="PJS132" s="118"/>
      <c r="PJT132" s="118"/>
      <c r="PJU132" s="118"/>
      <c r="PJV132" s="118"/>
      <c r="PJW132" s="118"/>
      <c r="PJX132" s="118"/>
      <c r="PJY132" s="118"/>
      <c r="PJZ132" s="118"/>
      <c r="PKA132" s="118"/>
      <c r="PKB132" s="118"/>
      <c r="PKC132" s="118"/>
      <c r="PKD132" s="118"/>
      <c r="PKE132" s="118"/>
      <c r="PKF132" s="118"/>
      <c r="PKG132" s="118"/>
      <c r="PKH132" s="118"/>
      <c r="PKI132" s="118"/>
      <c r="PKJ132" s="118"/>
      <c r="PKK132" s="118"/>
      <c r="PKL132" s="118"/>
      <c r="PKM132" s="118"/>
      <c r="PKN132" s="118"/>
      <c r="PKO132" s="118"/>
      <c r="PKP132" s="118"/>
      <c r="PKQ132" s="118"/>
      <c r="PKR132" s="118"/>
      <c r="PKS132" s="118"/>
      <c r="PKT132" s="118"/>
      <c r="PKU132" s="118"/>
      <c r="PKV132" s="118"/>
      <c r="PKW132" s="118"/>
      <c r="PKX132" s="118"/>
      <c r="PKY132" s="118"/>
      <c r="PKZ132" s="118"/>
      <c r="PLA132" s="118"/>
      <c r="PLB132" s="118"/>
      <c r="PLC132" s="118"/>
      <c r="PLD132" s="118"/>
      <c r="PLE132" s="118"/>
      <c r="PLF132" s="118"/>
      <c r="PLG132" s="118"/>
      <c r="PLH132" s="118"/>
      <c r="PLI132" s="118"/>
      <c r="PLJ132" s="118"/>
      <c r="PLK132" s="118"/>
      <c r="PLL132" s="118"/>
      <c r="PLM132" s="118"/>
      <c r="PLN132" s="118"/>
      <c r="PLO132" s="118"/>
      <c r="PLP132" s="118"/>
      <c r="PLQ132" s="118"/>
      <c r="PLR132" s="118"/>
      <c r="PLS132" s="118"/>
      <c r="PLT132" s="118"/>
      <c r="PLU132" s="118"/>
      <c r="PLV132" s="118"/>
      <c r="PLW132" s="118"/>
      <c r="PLX132" s="118"/>
      <c r="PLY132" s="118"/>
      <c r="PLZ132" s="118"/>
      <c r="PMA132" s="118"/>
      <c r="PMB132" s="118"/>
      <c r="PMC132" s="118"/>
      <c r="PMD132" s="118"/>
      <c r="PME132" s="118"/>
      <c r="PMF132" s="118"/>
      <c r="PMG132" s="118"/>
      <c r="PMH132" s="118"/>
      <c r="PMI132" s="118"/>
      <c r="PMJ132" s="118"/>
      <c r="PMK132" s="118"/>
      <c r="PML132" s="118"/>
      <c r="PMM132" s="118"/>
      <c r="PMN132" s="118"/>
      <c r="PMO132" s="118"/>
      <c r="PMP132" s="118"/>
      <c r="PMQ132" s="118"/>
      <c r="PMR132" s="118"/>
      <c r="PMS132" s="118"/>
      <c r="PMT132" s="118"/>
      <c r="PMU132" s="118"/>
      <c r="PMV132" s="118"/>
      <c r="PMW132" s="118"/>
      <c r="PMX132" s="118"/>
      <c r="PMY132" s="118"/>
      <c r="PMZ132" s="118"/>
      <c r="PNA132" s="118"/>
      <c r="PNB132" s="118"/>
      <c r="PNC132" s="118"/>
      <c r="PND132" s="118"/>
      <c r="PNE132" s="118"/>
      <c r="PNF132" s="118"/>
      <c r="PNG132" s="118"/>
      <c r="PNH132" s="118"/>
      <c r="PNI132" s="118"/>
      <c r="PNJ132" s="118"/>
      <c r="PNK132" s="118"/>
      <c r="PNL132" s="118"/>
      <c r="PNM132" s="118"/>
      <c r="PNN132" s="118"/>
      <c r="PNO132" s="118"/>
      <c r="PNP132" s="118"/>
      <c r="PNQ132" s="118"/>
      <c r="PNR132" s="118"/>
      <c r="PNS132" s="118"/>
      <c r="PNT132" s="118"/>
      <c r="PNU132" s="118"/>
      <c r="PNV132" s="118"/>
      <c r="PNW132" s="118"/>
      <c r="PNX132" s="118"/>
      <c r="PNY132" s="118"/>
      <c r="PNZ132" s="118"/>
      <c r="POA132" s="118"/>
      <c r="POB132" s="118"/>
      <c r="POC132" s="118"/>
      <c r="POD132" s="118"/>
      <c r="POE132" s="118"/>
      <c r="POF132" s="118"/>
      <c r="POG132" s="118"/>
      <c r="POH132" s="118"/>
      <c r="POI132" s="118"/>
      <c r="POJ132" s="118"/>
      <c r="POK132" s="118"/>
      <c r="POL132" s="118"/>
      <c r="POM132" s="118"/>
      <c r="PON132" s="118"/>
      <c r="POO132" s="118"/>
      <c r="POP132" s="118"/>
      <c r="POQ132" s="118"/>
      <c r="POR132" s="118"/>
      <c r="POS132" s="118"/>
      <c r="POT132" s="118"/>
      <c r="POU132" s="118"/>
      <c r="POV132" s="118"/>
      <c r="POW132" s="118"/>
      <c r="POX132" s="118"/>
      <c r="POY132" s="118"/>
      <c r="POZ132" s="118"/>
      <c r="PPA132" s="118"/>
      <c r="PPB132" s="118"/>
      <c r="PPC132" s="118"/>
      <c r="PPD132" s="118"/>
      <c r="PPE132" s="118"/>
      <c r="PPF132" s="118"/>
      <c r="PPG132" s="118"/>
      <c r="PPH132" s="118"/>
      <c r="PPI132" s="118"/>
      <c r="PPJ132" s="118"/>
      <c r="PPK132" s="118"/>
      <c r="PPL132" s="118"/>
      <c r="PPM132" s="118"/>
      <c r="PPN132" s="118"/>
      <c r="PPO132" s="118"/>
      <c r="PPP132" s="118"/>
      <c r="PPQ132" s="118"/>
      <c r="PPR132" s="118"/>
      <c r="PPS132" s="118"/>
      <c r="PPT132" s="118"/>
      <c r="PPU132" s="118"/>
      <c r="PPV132" s="118"/>
      <c r="PPW132" s="118"/>
      <c r="PPX132" s="118"/>
      <c r="PPY132" s="118"/>
      <c r="PPZ132" s="118"/>
      <c r="PQA132" s="118"/>
      <c r="PQB132" s="118"/>
      <c r="PQC132" s="118"/>
      <c r="PQD132" s="118"/>
      <c r="PQE132" s="118"/>
      <c r="PQF132" s="118"/>
      <c r="PQG132" s="118"/>
      <c r="PQH132" s="118"/>
      <c r="PQI132" s="118"/>
      <c r="PQJ132" s="118"/>
      <c r="PQK132" s="118"/>
      <c r="PQL132" s="118"/>
      <c r="PQM132" s="118"/>
      <c r="PQN132" s="118"/>
      <c r="PQO132" s="118"/>
      <c r="PQP132" s="118"/>
      <c r="PQQ132" s="118"/>
      <c r="PQR132" s="118"/>
      <c r="PQS132" s="118"/>
      <c r="PQT132" s="118"/>
      <c r="PQU132" s="118"/>
      <c r="PQV132" s="118"/>
      <c r="PQW132" s="118"/>
      <c r="PQX132" s="118"/>
      <c r="PQY132" s="118"/>
      <c r="PQZ132" s="118"/>
      <c r="PRA132" s="118"/>
      <c r="PRB132" s="118"/>
      <c r="PRC132" s="118"/>
      <c r="PRD132" s="118"/>
      <c r="PRE132" s="118"/>
      <c r="PRF132" s="118"/>
      <c r="PRG132" s="118"/>
      <c r="PRH132" s="118"/>
      <c r="PRI132" s="118"/>
      <c r="PRJ132" s="118"/>
      <c r="PRK132" s="118"/>
      <c r="PRL132" s="118"/>
      <c r="PRM132" s="118"/>
      <c r="PRN132" s="118"/>
      <c r="PRO132" s="118"/>
      <c r="PRP132" s="118"/>
      <c r="PRQ132" s="118"/>
      <c r="PRR132" s="118"/>
      <c r="PRS132" s="118"/>
      <c r="PRT132" s="118"/>
      <c r="PRU132" s="118"/>
      <c r="PRV132" s="118"/>
      <c r="PRW132" s="118"/>
      <c r="PRX132" s="118"/>
      <c r="PRY132" s="118"/>
      <c r="PRZ132" s="118"/>
      <c r="PSA132" s="118"/>
      <c r="PSB132" s="118"/>
      <c r="PSC132" s="118"/>
      <c r="PSD132" s="118"/>
      <c r="PSE132" s="118"/>
      <c r="PSF132" s="118"/>
      <c r="PSG132" s="118"/>
      <c r="PSH132" s="118"/>
      <c r="PSI132" s="118"/>
      <c r="PSJ132" s="118"/>
      <c r="PSK132" s="118"/>
      <c r="PSL132" s="118"/>
      <c r="PSM132" s="118"/>
      <c r="PSN132" s="118"/>
      <c r="PSO132" s="118"/>
      <c r="PSP132" s="118"/>
      <c r="PSQ132" s="118"/>
      <c r="PSR132" s="118"/>
      <c r="PSS132" s="118"/>
      <c r="PST132" s="118"/>
      <c r="PSU132" s="118"/>
      <c r="PSV132" s="118"/>
      <c r="PSW132" s="118"/>
      <c r="PSX132" s="118"/>
      <c r="PSY132" s="118"/>
      <c r="PSZ132" s="118"/>
      <c r="PTA132" s="118"/>
      <c r="PTB132" s="118"/>
      <c r="PTC132" s="118"/>
      <c r="PTD132" s="118"/>
      <c r="PTE132" s="118"/>
      <c r="PTF132" s="118"/>
      <c r="PTG132" s="118"/>
      <c r="PTH132" s="118"/>
      <c r="PTI132" s="118"/>
      <c r="PTJ132" s="118"/>
      <c r="PTK132" s="118"/>
      <c r="PTL132" s="118"/>
      <c r="PTM132" s="118"/>
      <c r="PTN132" s="118"/>
      <c r="PTO132" s="118"/>
      <c r="PTP132" s="118"/>
      <c r="PTQ132" s="118"/>
      <c r="PTR132" s="118"/>
      <c r="PTS132" s="118"/>
      <c r="PTT132" s="118"/>
      <c r="PTU132" s="118"/>
      <c r="PTV132" s="118"/>
      <c r="PTW132" s="118"/>
      <c r="PTX132" s="118"/>
      <c r="PTY132" s="118"/>
      <c r="PTZ132" s="118"/>
      <c r="PUA132" s="118"/>
      <c r="PUB132" s="118"/>
      <c r="PUC132" s="118"/>
      <c r="PUD132" s="118"/>
      <c r="PUE132" s="118"/>
      <c r="PUF132" s="118"/>
      <c r="PUG132" s="118"/>
      <c r="PUH132" s="118"/>
      <c r="PUI132" s="118"/>
      <c r="PUJ132" s="118"/>
      <c r="PUK132" s="118"/>
      <c r="PUL132" s="118"/>
      <c r="PUM132" s="118"/>
      <c r="PUN132" s="118"/>
      <c r="PUO132" s="118"/>
      <c r="PUP132" s="118"/>
      <c r="PUQ132" s="118"/>
      <c r="PUR132" s="118"/>
      <c r="PUS132" s="118"/>
      <c r="PUT132" s="118"/>
      <c r="PUU132" s="118"/>
      <c r="PUV132" s="118"/>
      <c r="PUW132" s="118"/>
      <c r="PUX132" s="118"/>
      <c r="PUY132" s="118"/>
      <c r="PUZ132" s="118"/>
      <c r="PVA132" s="118"/>
      <c r="PVB132" s="118"/>
      <c r="PVC132" s="118"/>
      <c r="PVD132" s="118"/>
      <c r="PVE132" s="118"/>
      <c r="PVF132" s="118"/>
      <c r="PVG132" s="118"/>
      <c r="PVH132" s="118"/>
      <c r="PVI132" s="118"/>
      <c r="PVJ132" s="118"/>
      <c r="PVK132" s="118"/>
      <c r="PVL132" s="118"/>
      <c r="PVM132" s="118"/>
      <c r="PVN132" s="118"/>
      <c r="PVO132" s="118"/>
      <c r="PVP132" s="118"/>
      <c r="PVQ132" s="118"/>
      <c r="PVR132" s="118"/>
      <c r="PVS132" s="118"/>
      <c r="PVT132" s="118"/>
      <c r="PVU132" s="118"/>
      <c r="PVV132" s="118"/>
      <c r="PVW132" s="118"/>
      <c r="PVX132" s="118"/>
      <c r="PVY132" s="118"/>
      <c r="PVZ132" s="118"/>
      <c r="PWA132" s="118"/>
      <c r="PWB132" s="118"/>
      <c r="PWC132" s="118"/>
      <c r="PWD132" s="118"/>
      <c r="PWE132" s="118"/>
      <c r="PWF132" s="118"/>
      <c r="PWG132" s="118"/>
      <c r="PWH132" s="118"/>
      <c r="PWI132" s="118"/>
      <c r="PWJ132" s="118"/>
      <c r="PWK132" s="118"/>
      <c r="PWL132" s="118"/>
      <c r="PWM132" s="118"/>
      <c r="PWN132" s="118"/>
      <c r="PWO132" s="118"/>
      <c r="PWP132" s="118"/>
      <c r="PWQ132" s="118"/>
      <c r="PWR132" s="118"/>
      <c r="PWS132" s="118"/>
      <c r="PWT132" s="118"/>
      <c r="PWU132" s="118"/>
      <c r="PWV132" s="118"/>
      <c r="PWW132" s="118"/>
      <c r="PWX132" s="118"/>
      <c r="PWY132" s="118"/>
      <c r="PWZ132" s="118"/>
      <c r="PXA132" s="118"/>
      <c r="PXB132" s="118"/>
      <c r="PXC132" s="118"/>
      <c r="PXD132" s="118"/>
      <c r="PXE132" s="118"/>
      <c r="PXF132" s="118"/>
      <c r="PXG132" s="118"/>
      <c r="PXH132" s="118"/>
      <c r="PXI132" s="118"/>
      <c r="PXJ132" s="118"/>
      <c r="PXK132" s="118"/>
      <c r="PXL132" s="118"/>
      <c r="PXM132" s="118"/>
      <c r="PXN132" s="118"/>
      <c r="PXO132" s="118"/>
      <c r="PXP132" s="118"/>
      <c r="PXQ132" s="118"/>
      <c r="PXR132" s="118"/>
      <c r="PXS132" s="118"/>
      <c r="PXT132" s="118"/>
      <c r="PXU132" s="118"/>
      <c r="PXV132" s="118"/>
      <c r="PXW132" s="118"/>
      <c r="PXX132" s="118"/>
      <c r="PXY132" s="118"/>
      <c r="PXZ132" s="118"/>
      <c r="PYA132" s="118"/>
      <c r="PYB132" s="118"/>
      <c r="PYC132" s="118"/>
      <c r="PYD132" s="118"/>
      <c r="PYE132" s="118"/>
      <c r="PYF132" s="118"/>
      <c r="PYG132" s="118"/>
      <c r="PYH132" s="118"/>
      <c r="PYI132" s="118"/>
      <c r="PYJ132" s="118"/>
      <c r="PYK132" s="118"/>
      <c r="PYL132" s="118"/>
      <c r="PYM132" s="118"/>
      <c r="PYN132" s="118"/>
      <c r="PYO132" s="118"/>
      <c r="PYP132" s="118"/>
      <c r="PYQ132" s="118"/>
      <c r="PYR132" s="118"/>
      <c r="PYS132" s="118"/>
      <c r="PYT132" s="118"/>
      <c r="PYU132" s="118"/>
      <c r="PYV132" s="118"/>
      <c r="PYW132" s="118"/>
      <c r="PYX132" s="118"/>
      <c r="PYY132" s="118"/>
      <c r="PYZ132" s="118"/>
      <c r="PZA132" s="118"/>
      <c r="PZB132" s="118"/>
      <c r="PZC132" s="118"/>
      <c r="PZD132" s="118"/>
      <c r="PZE132" s="118"/>
      <c r="PZF132" s="118"/>
      <c r="PZG132" s="118"/>
      <c r="PZH132" s="118"/>
      <c r="PZI132" s="118"/>
      <c r="PZJ132" s="118"/>
      <c r="PZK132" s="118"/>
      <c r="PZL132" s="118"/>
      <c r="PZM132" s="118"/>
      <c r="PZN132" s="118"/>
      <c r="PZO132" s="118"/>
      <c r="PZP132" s="118"/>
      <c r="PZQ132" s="118"/>
      <c r="PZR132" s="118"/>
      <c r="PZS132" s="118"/>
      <c r="PZT132" s="118"/>
      <c r="PZU132" s="118"/>
      <c r="PZV132" s="118"/>
      <c r="PZW132" s="118"/>
      <c r="PZX132" s="118"/>
      <c r="PZY132" s="118"/>
      <c r="PZZ132" s="118"/>
      <c r="QAA132" s="118"/>
      <c r="QAB132" s="118"/>
      <c r="QAC132" s="118"/>
      <c r="QAD132" s="118"/>
      <c r="QAE132" s="118"/>
      <c r="QAF132" s="118"/>
      <c r="QAG132" s="118"/>
      <c r="QAH132" s="118"/>
      <c r="QAI132" s="118"/>
      <c r="QAJ132" s="118"/>
      <c r="QAK132" s="118"/>
      <c r="QAL132" s="118"/>
      <c r="QAM132" s="118"/>
      <c r="QAN132" s="118"/>
      <c r="QAO132" s="118"/>
      <c r="QAP132" s="118"/>
      <c r="QAQ132" s="118"/>
      <c r="QAR132" s="118"/>
      <c r="QAS132" s="118"/>
      <c r="QAT132" s="118"/>
      <c r="QAU132" s="118"/>
      <c r="QAV132" s="118"/>
      <c r="QAW132" s="118"/>
      <c r="QAX132" s="118"/>
      <c r="QAY132" s="118"/>
      <c r="QAZ132" s="118"/>
      <c r="QBA132" s="118"/>
      <c r="QBB132" s="118"/>
      <c r="QBC132" s="118"/>
      <c r="QBD132" s="118"/>
      <c r="QBE132" s="118"/>
      <c r="QBF132" s="118"/>
      <c r="QBG132" s="118"/>
      <c r="QBH132" s="118"/>
      <c r="QBI132" s="118"/>
      <c r="QBJ132" s="118"/>
      <c r="QBK132" s="118"/>
      <c r="QBL132" s="118"/>
      <c r="QBM132" s="118"/>
      <c r="QBN132" s="118"/>
      <c r="QBO132" s="118"/>
      <c r="QBP132" s="118"/>
      <c r="QBQ132" s="118"/>
      <c r="QBR132" s="118"/>
      <c r="QBS132" s="118"/>
      <c r="QBT132" s="118"/>
      <c r="QBU132" s="118"/>
      <c r="QBV132" s="118"/>
      <c r="QBW132" s="118"/>
      <c r="QBX132" s="118"/>
      <c r="QBY132" s="118"/>
      <c r="QBZ132" s="118"/>
      <c r="QCA132" s="118"/>
      <c r="QCB132" s="118"/>
      <c r="QCC132" s="118"/>
      <c r="QCD132" s="118"/>
      <c r="QCE132" s="118"/>
      <c r="QCF132" s="118"/>
      <c r="QCG132" s="118"/>
      <c r="QCH132" s="118"/>
      <c r="QCI132" s="118"/>
      <c r="QCJ132" s="118"/>
      <c r="QCK132" s="118"/>
      <c r="QCL132" s="118"/>
      <c r="QCM132" s="118"/>
      <c r="QCN132" s="118"/>
      <c r="QCO132" s="118"/>
      <c r="QCP132" s="118"/>
      <c r="QCQ132" s="118"/>
      <c r="QCR132" s="118"/>
      <c r="QCS132" s="118"/>
      <c r="QCT132" s="118"/>
      <c r="QCU132" s="118"/>
      <c r="QCV132" s="118"/>
      <c r="QCW132" s="118"/>
      <c r="QCX132" s="118"/>
      <c r="QCY132" s="118"/>
      <c r="QCZ132" s="118"/>
      <c r="QDA132" s="118"/>
      <c r="QDB132" s="118"/>
      <c r="QDC132" s="118"/>
      <c r="QDD132" s="118"/>
      <c r="QDE132" s="118"/>
      <c r="QDF132" s="118"/>
      <c r="QDG132" s="118"/>
      <c r="QDH132" s="118"/>
      <c r="QDI132" s="118"/>
      <c r="QDJ132" s="118"/>
      <c r="QDK132" s="118"/>
      <c r="QDL132" s="118"/>
      <c r="QDM132" s="118"/>
      <c r="QDN132" s="118"/>
      <c r="QDO132" s="118"/>
      <c r="QDP132" s="118"/>
      <c r="QDQ132" s="118"/>
      <c r="QDR132" s="118"/>
      <c r="QDS132" s="118"/>
      <c r="QDT132" s="118"/>
      <c r="QDU132" s="118"/>
      <c r="QDV132" s="118"/>
      <c r="QDW132" s="118"/>
      <c r="QDX132" s="118"/>
      <c r="QDY132" s="118"/>
      <c r="QDZ132" s="118"/>
      <c r="QEA132" s="118"/>
      <c r="QEB132" s="118"/>
      <c r="QEC132" s="118"/>
      <c r="QED132" s="118"/>
      <c r="QEE132" s="118"/>
      <c r="QEF132" s="118"/>
      <c r="QEG132" s="118"/>
      <c r="QEH132" s="118"/>
      <c r="QEI132" s="118"/>
      <c r="QEJ132" s="118"/>
      <c r="QEK132" s="118"/>
      <c r="QEL132" s="118"/>
      <c r="QEM132" s="118"/>
      <c r="QEN132" s="118"/>
      <c r="QEO132" s="118"/>
      <c r="QEP132" s="118"/>
      <c r="QEQ132" s="118"/>
      <c r="QER132" s="118"/>
      <c r="QES132" s="118"/>
      <c r="QET132" s="118"/>
      <c r="QEU132" s="118"/>
      <c r="QEV132" s="118"/>
      <c r="QEW132" s="118"/>
      <c r="QEX132" s="118"/>
      <c r="QEY132" s="118"/>
      <c r="QEZ132" s="118"/>
      <c r="QFA132" s="118"/>
      <c r="QFB132" s="118"/>
      <c r="QFC132" s="118"/>
      <c r="QFD132" s="118"/>
      <c r="QFE132" s="118"/>
      <c r="QFF132" s="118"/>
      <c r="QFG132" s="118"/>
      <c r="QFH132" s="118"/>
      <c r="QFI132" s="118"/>
      <c r="QFJ132" s="118"/>
      <c r="QFK132" s="118"/>
      <c r="QFL132" s="118"/>
      <c r="QFM132" s="118"/>
      <c r="QFN132" s="118"/>
      <c r="QFO132" s="118"/>
      <c r="QFP132" s="118"/>
      <c r="QFQ132" s="118"/>
      <c r="QFR132" s="118"/>
      <c r="QFS132" s="118"/>
      <c r="QFT132" s="118"/>
      <c r="QFU132" s="118"/>
      <c r="QFV132" s="118"/>
      <c r="QFW132" s="118"/>
      <c r="QFX132" s="118"/>
      <c r="QFY132" s="118"/>
      <c r="QFZ132" s="118"/>
      <c r="QGA132" s="118"/>
      <c r="QGB132" s="118"/>
      <c r="QGC132" s="118"/>
      <c r="QGD132" s="118"/>
      <c r="QGE132" s="118"/>
      <c r="QGF132" s="118"/>
      <c r="QGG132" s="118"/>
      <c r="QGH132" s="118"/>
      <c r="QGI132" s="118"/>
      <c r="QGJ132" s="118"/>
      <c r="QGK132" s="118"/>
      <c r="QGL132" s="118"/>
      <c r="QGM132" s="118"/>
      <c r="QGN132" s="118"/>
      <c r="QGO132" s="118"/>
      <c r="QGP132" s="118"/>
      <c r="QGQ132" s="118"/>
      <c r="QGR132" s="118"/>
      <c r="QGS132" s="118"/>
      <c r="QGT132" s="118"/>
      <c r="QGU132" s="118"/>
      <c r="QGV132" s="118"/>
      <c r="QGW132" s="118"/>
      <c r="QGX132" s="118"/>
      <c r="QGY132" s="118"/>
      <c r="QGZ132" s="118"/>
      <c r="QHA132" s="118"/>
      <c r="QHB132" s="118"/>
      <c r="QHC132" s="118"/>
      <c r="QHD132" s="118"/>
      <c r="QHE132" s="118"/>
      <c r="QHF132" s="118"/>
      <c r="QHG132" s="118"/>
      <c r="QHH132" s="118"/>
      <c r="QHI132" s="118"/>
      <c r="QHJ132" s="118"/>
      <c r="QHK132" s="118"/>
      <c r="QHL132" s="118"/>
      <c r="QHM132" s="118"/>
      <c r="QHN132" s="118"/>
      <c r="QHO132" s="118"/>
      <c r="QHP132" s="118"/>
      <c r="QHQ132" s="118"/>
      <c r="QHR132" s="118"/>
      <c r="QHS132" s="118"/>
      <c r="QHT132" s="118"/>
      <c r="QHU132" s="118"/>
      <c r="QHV132" s="118"/>
      <c r="QHW132" s="118"/>
      <c r="QHX132" s="118"/>
      <c r="QHY132" s="118"/>
      <c r="QHZ132" s="118"/>
      <c r="QIA132" s="118"/>
      <c r="QIB132" s="118"/>
      <c r="QIC132" s="118"/>
      <c r="QID132" s="118"/>
      <c r="QIE132" s="118"/>
      <c r="QIF132" s="118"/>
      <c r="QIG132" s="118"/>
      <c r="QIH132" s="118"/>
      <c r="QII132" s="118"/>
      <c r="QIJ132" s="118"/>
      <c r="QIK132" s="118"/>
      <c r="QIL132" s="118"/>
      <c r="QIM132" s="118"/>
      <c r="QIN132" s="118"/>
      <c r="QIO132" s="118"/>
      <c r="QIP132" s="118"/>
      <c r="QIQ132" s="118"/>
      <c r="QIR132" s="118"/>
      <c r="QIS132" s="118"/>
      <c r="QIT132" s="118"/>
      <c r="QIU132" s="118"/>
      <c r="QIV132" s="118"/>
      <c r="QIW132" s="118"/>
      <c r="QIX132" s="118"/>
      <c r="QIY132" s="118"/>
      <c r="QIZ132" s="118"/>
      <c r="QJA132" s="118"/>
      <c r="QJB132" s="118"/>
      <c r="QJC132" s="118"/>
      <c r="QJD132" s="118"/>
      <c r="QJE132" s="118"/>
      <c r="QJF132" s="118"/>
      <c r="QJG132" s="118"/>
      <c r="QJH132" s="118"/>
      <c r="QJI132" s="118"/>
      <c r="QJJ132" s="118"/>
      <c r="QJK132" s="118"/>
      <c r="QJL132" s="118"/>
      <c r="QJM132" s="118"/>
      <c r="QJN132" s="118"/>
      <c r="QJO132" s="118"/>
      <c r="QJP132" s="118"/>
      <c r="QJQ132" s="118"/>
      <c r="QJR132" s="118"/>
      <c r="QJS132" s="118"/>
      <c r="QJT132" s="118"/>
      <c r="QJU132" s="118"/>
      <c r="QJV132" s="118"/>
      <c r="QJW132" s="118"/>
      <c r="QJX132" s="118"/>
      <c r="QJY132" s="118"/>
      <c r="QJZ132" s="118"/>
      <c r="QKA132" s="118"/>
      <c r="QKB132" s="118"/>
      <c r="QKC132" s="118"/>
      <c r="QKD132" s="118"/>
      <c r="QKE132" s="118"/>
      <c r="QKF132" s="118"/>
      <c r="QKG132" s="118"/>
      <c r="QKH132" s="118"/>
      <c r="QKI132" s="118"/>
      <c r="QKJ132" s="118"/>
      <c r="QKK132" s="118"/>
      <c r="QKL132" s="118"/>
      <c r="QKM132" s="118"/>
      <c r="QKN132" s="118"/>
      <c r="QKO132" s="118"/>
      <c r="QKP132" s="118"/>
      <c r="QKQ132" s="118"/>
      <c r="QKR132" s="118"/>
      <c r="QKS132" s="118"/>
      <c r="QKT132" s="118"/>
      <c r="QKU132" s="118"/>
      <c r="QKV132" s="118"/>
      <c r="QKW132" s="118"/>
      <c r="QKX132" s="118"/>
      <c r="QKY132" s="118"/>
      <c r="QKZ132" s="118"/>
      <c r="QLA132" s="118"/>
      <c r="QLB132" s="118"/>
      <c r="QLC132" s="118"/>
      <c r="QLD132" s="118"/>
      <c r="QLE132" s="118"/>
      <c r="QLF132" s="118"/>
      <c r="QLG132" s="118"/>
      <c r="QLH132" s="118"/>
      <c r="QLI132" s="118"/>
      <c r="QLJ132" s="118"/>
      <c r="QLK132" s="118"/>
      <c r="QLL132" s="118"/>
      <c r="QLM132" s="118"/>
      <c r="QLN132" s="118"/>
      <c r="QLO132" s="118"/>
      <c r="QLP132" s="118"/>
      <c r="QLQ132" s="118"/>
      <c r="QLR132" s="118"/>
      <c r="QLS132" s="118"/>
      <c r="QLT132" s="118"/>
      <c r="QLU132" s="118"/>
      <c r="QLV132" s="118"/>
      <c r="QLW132" s="118"/>
      <c r="QLX132" s="118"/>
      <c r="QLY132" s="118"/>
      <c r="QLZ132" s="118"/>
      <c r="QMA132" s="118"/>
      <c r="QMB132" s="118"/>
      <c r="QMC132" s="118"/>
      <c r="QMD132" s="118"/>
      <c r="QME132" s="118"/>
      <c r="QMF132" s="118"/>
      <c r="QMG132" s="118"/>
      <c r="QMH132" s="118"/>
      <c r="QMI132" s="118"/>
      <c r="QMJ132" s="118"/>
      <c r="QMK132" s="118"/>
      <c r="QML132" s="118"/>
      <c r="QMM132" s="118"/>
      <c r="QMN132" s="118"/>
      <c r="QMO132" s="118"/>
      <c r="QMP132" s="118"/>
      <c r="QMQ132" s="118"/>
      <c r="QMR132" s="118"/>
      <c r="QMS132" s="118"/>
      <c r="QMT132" s="118"/>
      <c r="QMU132" s="118"/>
      <c r="QMV132" s="118"/>
      <c r="QMW132" s="118"/>
      <c r="QMX132" s="118"/>
      <c r="QMY132" s="118"/>
      <c r="QMZ132" s="118"/>
      <c r="QNA132" s="118"/>
      <c r="QNB132" s="118"/>
      <c r="QNC132" s="118"/>
      <c r="QND132" s="118"/>
      <c r="QNE132" s="118"/>
      <c r="QNF132" s="118"/>
      <c r="QNG132" s="118"/>
      <c r="QNH132" s="118"/>
      <c r="QNI132" s="118"/>
      <c r="QNJ132" s="118"/>
      <c r="QNK132" s="118"/>
      <c r="QNL132" s="118"/>
      <c r="QNM132" s="118"/>
      <c r="QNN132" s="118"/>
      <c r="QNO132" s="118"/>
      <c r="QNP132" s="118"/>
      <c r="QNQ132" s="118"/>
      <c r="QNR132" s="118"/>
      <c r="QNS132" s="118"/>
      <c r="QNT132" s="118"/>
      <c r="QNU132" s="118"/>
      <c r="QNV132" s="118"/>
      <c r="QNW132" s="118"/>
      <c r="QNX132" s="118"/>
      <c r="QNY132" s="118"/>
      <c r="QNZ132" s="118"/>
      <c r="QOA132" s="118"/>
      <c r="QOB132" s="118"/>
      <c r="QOC132" s="118"/>
      <c r="QOD132" s="118"/>
      <c r="QOE132" s="118"/>
      <c r="QOF132" s="118"/>
      <c r="QOG132" s="118"/>
      <c r="QOH132" s="118"/>
      <c r="QOI132" s="118"/>
      <c r="QOJ132" s="118"/>
      <c r="QOK132" s="118"/>
      <c r="QOL132" s="118"/>
      <c r="QOM132" s="118"/>
      <c r="QON132" s="118"/>
      <c r="QOO132" s="118"/>
      <c r="QOP132" s="118"/>
      <c r="QOQ132" s="118"/>
      <c r="QOR132" s="118"/>
      <c r="QOS132" s="118"/>
      <c r="QOT132" s="118"/>
      <c r="QOU132" s="118"/>
      <c r="QOV132" s="118"/>
      <c r="QOW132" s="118"/>
      <c r="QOX132" s="118"/>
      <c r="QOY132" s="118"/>
      <c r="QOZ132" s="118"/>
      <c r="QPA132" s="118"/>
      <c r="QPB132" s="118"/>
      <c r="QPC132" s="118"/>
      <c r="QPD132" s="118"/>
      <c r="QPE132" s="118"/>
      <c r="QPF132" s="118"/>
      <c r="QPG132" s="118"/>
      <c r="QPH132" s="118"/>
      <c r="QPI132" s="118"/>
      <c r="QPJ132" s="118"/>
      <c r="QPK132" s="118"/>
      <c r="QPL132" s="118"/>
      <c r="QPM132" s="118"/>
      <c r="QPN132" s="118"/>
      <c r="QPO132" s="118"/>
      <c r="QPP132" s="118"/>
      <c r="QPQ132" s="118"/>
      <c r="QPR132" s="118"/>
      <c r="QPS132" s="118"/>
      <c r="QPT132" s="118"/>
      <c r="QPU132" s="118"/>
      <c r="QPV132" s="118"/>
      <c r="QPW132" s="118"/>
      <c r="QPX132" s="118"/>
      <c r="QPY132" s="118"/>
      <c r="QPZ132" s="118"/>
      <c r="QQA132" s="118"/>
      <c r="QQB132" s="118"/>
      <c r="QQC132" s="118"/>
      <c r="QQD132" s="118"/>
      <c r="QQE132" s="118"/>
      <c r="QQF132" s="118"/>
      <c r="QQG132" s="118"/>
      <c r="QQH132" s="118"/>
      <c r="QQI132" s="118"/>
      <c r="QQJ132" s="118"/>
      <c r="QQK132" s="118"/>
      <c r="QQL132" s="118"/>
      <c r="QQM132" s="118"/>
      <c r="QQN132" s="118"/>
      <c r="QQO132" s="118"/>
      <c r="QQP132" s="118"/>
      <c r="QQQ132" s="118"/>
      <c r="QQR132" s="118"/>
      <c r="QQS132" s="118"/>
      <c r="QQT132" s="118"/>
      <c r="QQU132" s="118"/>
      <c r="QQV132" s="118"/>
      <c r="QQW132" s="118"/>
      <c r="QQX132" s="118"/>
      <c r="QQY132" s="118"/>
      <c r="QQZ132" s="118"/>
      <c r="QRA132" s="118"/>
      <c r="QRB132" s="118"/>
      <c r="QRC132" s="118"/>
      <c r="QRD132" s="118"/>
      <c r="QRE132" s="118"/>
      <c r="QRF132" s="118"/>
      <c r="QRG132" s="118"/>
      <c r="QRH132" s="118"/>
      <c r="QRI132" s="118"/>
      <c r="QRJ132" s="118"/>
      <c r="QRK132" s="118"/>
      <c r="QRL132" s="118"/>
      <c r="QRM132" s="118"/>
      <c r="QRN132" s="118"/>
      <c r="QRO132" s="118"/>
      <c r="QRP132" s="118"/>
      <c r="QRQ132" s="118"/>
      <c r="QRR132" s="118"/>
      <c r="QRS132" s="118"/>
      <c r="QRT132" s="118"/>
      <c r="QRU132" s="118"/>
      <c r="QRV132" s="118"/>
      <c r="QRW132" s="118"/>
      <c r="QRX132" s="118"/>
      <c r="QRY132" s="118"/>
      <c r="QRZ132" s="118"/>
      <c r="QSA132" s="118"/>
      <c r="QSB132" s="118"/>
      <c r="QSC132" s="118"/>
      <c r="QSD132" s="118"/>
      <c r="QSE132" s="118"/>
      <c r="QSF132" s="118"/>
      <c r="QSG132" s="118"/>
      <c r="QSH132" s="118"/>
      <c r="QSI132" s="118"/>
      <c r="QSJ132" s="118"/>
      <c r="QSK132" s="118"/>
      <c r="QSL132" s="118"/>
      <c r="QSM132" s="118"/>
      <c r="QSN132" s="118"/>
      <c r="QSO132" s="118"/>
      <c r="QSP132" s="118"/>
      <c r="QSQ132" s="118"/>
      <c r="QSR132" s="118"/>
      <c r="QSS132" s="118"/>
      <c r="QST132" s="118"/>
      <c r="QSU132" s="118"/>
      <c r="QSV132" s="118"/>
      <c r="QSW132" s="118"/>
      <c r="QSX132" s="118"/>
      <c r="QSY132" s="118"/>
      <c r="QSZ132" s="118"/>
      <c r="QTA132" s="118"/>
      <c r="QTB132" s="118"/>
      <c r="QTC132" s="118"/>
      <c r="QTD132" s="118"/>
      <c r="QTE132" s="118"/>
      <c r="QTF132" s="118"/>
      <c r="QTG132" s="118"/>
      <c r="QTH132" s="118"/>
      <c r="QTI132" s="118"/>
      <c r="QTJ132" s="118"/>
      <c r="QTK132" s="118"/>
      <c r="QTL132" s="118"/>
      <c r="QTM132" s="118"/>
      <c r="QTN132" s="118"/>
      <c r="QTO132" s="118"/>
      <c r="QTP132" s="118"/>
      <c r="QTQ132" s="118"/>
      <c r="QTR132" s="118"/>
      <c r="QTS132" s="118"/>
      <c r="QTT132" s="118"/>
      <c r="QTU132" s="118"/>
      <c r="QTV132" s="118"/>
      <c r="QTW132" s="118"/>
      <c r="QTX132" s="118"/>
      <c r="QTY132" s="118"/>
      <c r="QTZ132" s="118"/>
      <c r="QUA132" s="118"/>
      <c r="QUB132" s="118"/>
      <c r="QUC132" s="118"/>
      <c r="QUD132" s="118"/>
      <c r="QUE132" s="118"/>
      <c r="QUF132" s="118"/>
      <c r="QUG132" s="118"/>
      <c r="QUH132" s="118"/>
      <c r="QUI132" s="118"/>
      <c r="QUJ132" s="118"/>
      <c r="QUK132" s="118"/>
      <c r="QUL132" s="118"/>
      <c r="QUM132" s="118"/>
      <c r="QUN132" s="118"/>
      <c r="QUO132" s="118"/>
      <c r="QUP132" s="118"/>
      <c r="QUQ132" s="118"/>
      <c r="QUR132" s="118"/>
      <c r="QUS132" s="118"/>
      <c r="QUT132" s="118"/>
      <c r="QUU132" s="118"/>
      <c r="QUV132" s="118"/>
      <c r="QUW132" s="118"/>
      <c r="QUX132" s="118"/>
      <c r="QUY132" s="118"/>
      <c r="QUZ132" s="118"/>
      <c r="QVA132" s="118"/>
      <c r="QVB132" s="118"/>
      <c r="QVC132" s="118"/>
      <c r="QVD132" s="118"/>
      <c r="QVE132" s="118"/>
      <c r="QVF132" s="118"/>
      <c r="QVG132" s="118"/>
      <c r="QVH132" s="118"/>
      <c r="QVI132" s="118"/>
      <c r="QVJ132" s="118"/>
      <c r="QVK132" s="118"/>
      <c r="QVL132" s="118"/>
      <c r="QVM132" s="118"/>
      <c r="QVN132" s="118"/>
      <c r="QVO132" s="118"/>
      <c r="QVP132" s="118"/>
      <c r="QVQ132" s="118"/>
      <c r="QVR132" s="118"/>
      <c r="QVS132" s="118"/>
      <c r="QVT132" s="118"/>
      <c r="QVU132" s="118"/>
      <c r="QVV132" s="118"/>
      <c r="QVW132" s="118"/>
      <c r="QVX132" s="118"/>
      <c r="QVY132" s="118"/>
      <c r="QVZ132" s="118"/>
      <c r="QWA132" s="118"/>
      <c r="QWB132" s="118"/>
      <c r="QWC132" s="118"/>
      <c r="QWD132" s="118"/>
      <c r="QWE132" s="118"/>
      <c r="QWF132" s="118"/>
      <c r="QWG132" s="118"/>
      <c r="QWH132" s="118"/>
      <c r="QWI132" s="118"/>
      <c r="QWJ132" s="118"/>
      <c r="QWK132" s="118"/>
      <c r="QWL132" s="118"/>
      <c r="QWM132" s="118"/>
      <c r="QWN132" s="118"/>
      <c r="QWO132" s="118"/>
      <c r="QWP132" s="118"/>
      <c r="QWQ132" s="118"/>
      <c r="QWR132" s="118"/>
      <c r="QWS132" s="118"/>
      <c r="QWT132" s="118"/>
      <c r="QWU132" s="118"/>
      <c r="QWV132" s="118"/>
      <c r="QWW132" s="118"/>
      <c r="QWX132" s="118"/>
      <c r="QWY132" s="118"/>
      <c r="QWZ132" s="118"/>
      <c r="QXA132" s="118"/>
      <c r="QXB132" s="118"/>
      <c r="QXC132" s="118"/>
      <c r="QXD132" s="118"/>
      <c r="QXE132" s="118"/>
      <c r="QXF132" s="118"/>
      <c r="QXG132" s="118"/>
      <c r="QXH132" s="118"/>
      <c r="QXI132" s="118"/>
      <c r="QXJ132" s="118"/>
      <c r="QXK132" s="118"/>
      <c r="QXL132" s="118"/>
      <c r="QXM132" s="118"/>
      <c r="QXN132" s="118"/>
      <c r="QXO132" s="118"/>
      <c r="QXP132" s="118"/>
      <c r="QXQ132" s="118"/>
      <c r="QXR132" s="118"/>
      <c r="QXS132" s="118"/>
      <c r="QXT132" s="118"/>
      <c r="QXU132" s="118"/>
      <c r="QXV132" s="118"/>
      <c r="QXW132" s="118"/>
      <c r="QXX132" s="118"/>
      <c r="QXY132" s="118"/>
      <c r="QXZ132" s="118"/>
      <c r="QYA132" s="118"/>
      <c r="QYB132" s="118"/>
      <c r="QYC132" s="118"/>
      <c r="QYD132" s="118"/>
      <c r="QYE132" s="118"/>
      <c r="QYF132" s="118"/>
      <c r="QYG132" s="118"/>
      <c r="QYH132" s="118"/>
      <c r="QYI132" s="118"/>
      <c r="QYJ132" s="118"/>
      <c r="QYK132" s="118"/>
      <c r="QYL132" s="118"/>
      <c r="QYM132" s="118"/>
      <c r="QYN132" s="118"/>
      <c r="QYO132" s="118"/>
      <c r="QYP132" s="118"/>
      <c r="QYQ132" s="118"/>
      <c r="QYR132" s="118"/>
      <c r="QYS132" s="118"/>
      <c r="QYT132" s="118"/>
      <c r="QYU132" s="118"/>
      <c r="QYV132" s="118"/>
      <c r="QYW132" s="118"/>
      <c r="QYX132" s="118"/>
      <c r="QYY132" s="118"/>
      <c r="QYZ132" s="118"/>
      <c r="QZA132" s="118"/>
      <c r="QZB132" s="118"/>
      <c r="QZC132" s="118"/>
      <c r="QZD132" s="118"/>
      <c r="QZE132" s="118"/>
      <c r="QZF132" s="118"/>
      <c r="QZG132" s="118"/>
      <c r="QZH132" s="118"/>
      <c r="QZI132" s="118"/>
      <c r="QZJ132" s="118"/>
      <c r="QZK132" s="118"/>
      <c r="QZL132" s="118"/>
      <c r="QZM132" s="118"/>
      <c r="QZN132" s="118"/>
      <c r="QZO132" s="118"/>
      <c r="QZP132" s="118"/>
      <c r="QZQ132" s="118"/>
      <c r="QZR132" s="118"/>
      <c r="QZS132" s="118"/>
      <c r="QZT132" s="118"/>
      <c r="QZU132" s="118"/>
      <c r="QZV132" s="118"/>
      <c r="QZW132" s="118"/>
      <c r="QZX132" s="118"/>
      <c r="QZY132" s="118"/>
      <c r="QZZ132" s="118"/>
      <c r="RAA132" s="118"/>
      <c r="RAB132" s="118"/>
      <c r="RAC132" s="118"/>
      <c r="RAD132" s="118"/>
      <c r="RAE132" s="118"/>
      <c r="RAF132" s="118"/>
      <c r="RAG132" s="118"/>
      <c r="RAH132" s="118"/>
      <c r="RAI132" s="118"/>
      <c r="RAJ132" s="118"/>
      <c r="RAK132" s="118"/>
      <c r="RAL132" s="118"/>
      <c r="RAM132" s="118"/>
      <c r="RAN132" s="118"/>
      <c r="RAO132" s="118"/>
      <c r="RAP132" s="118"/>
      <c r="RAQ132" s="118"/>
      <c r="RAR132" s="118"/>
      <c r="RAS132" s="118"/>
      <c r="RAT132" s="118"/>
      <c r="RAU132" s="118"/>
      <c r="RAV132" s="118"/>
      <c r="RAW132" s="118"/>
      <c r="RAX132" s="118"/>
      <c r="RAY132" s="118"/>
      <c r="RAZ132" s="118"/>
      <c r="RBA132" s="118"/>
      <c r="RBB132" s="118"/>
      <c r="RBC132" s="118"/>
      <c r="RBD132" s="118"/>
      <c r="RBE132" s="118"/>
      <c r="RBF132" s="118"/>
      <c r="RBG132" s="118"/>
      <c r="RBH132" s="118"/>
      <c r="RBI132" s="118"/>
      <c r="RBJ132" s="118"/>
      <c r="RBK132" s="118"/>
      <c r="RBL132" s="118"/>
      <c r="RBM132" s="118"/>
      <c r="RBN132" s="118"/>
      <c r="RBO132" s="118"/>
      <c r="RBP132" s="118"/>
      <c r="RBQ132" s="118"/>
      <c r="RBR132" s="118"/>
      <c r="RBS132" s="118"/>
      <c r="RBT132" s="118"/>
      <c r="RBU132" s="118"/>
      <c r="RBV132" s="118"/>
      <c r="RBW132" s="118"/>
      <c r="RBX132" s="118"/>
      <c r="RBY132" s="118"/>
      <c r="RBZ132" s="118"/>
      <c r="RCA132" s="118"/>
      <c r="RCB132" s="118"/>
      <c r="RCC132" s="118"/>
      <c r="RCD132" s="118"/>
      <c r="RCE132" s="118"/>
      <c r="RCF132" s="118"/>
      <c r="RCG132" s="118"/>
      <c r="RCH132" s="118"/>
      <c r="RCI132" s="118"/>
      <c r="RCJ132" s="118"/>
      <c r="RCK132" s="118"/>
      <c r="RCL132" s="118"/>
      <c r="RCM132" s="118"/>
      <c r="RCN132" s="118"/>
      <c r="RCO132" s="118"/>
      <c r="RCP132" s="118"/>
      <c r="RCQ132" s="118"/>
      <c r="RCR132" s="118"/>
      <c r="RCS132" s="118"/>
      <c r="RCT132" s="118"/>
      <c r="RCU132" s="118"/>
      <c r="RCV132" s="118"/>
      <c r="RCW132" s="118"/>
      <c r="RCX132" s="118"/>
      <c r="RCY132" s="118"/>
      <c r="RCZ132" s="118"/>
      <c r="RDA132" s="118"/>
      <c r="RDB132" s="118"/>
      <c r="RDC132" s="118"/>
      <c r="RDD132" s="118"/>
      <c r="RDE132" s="118"/>
      <c r="RDF132" s="118"/>
      <c r="RDG132" s="118"/>
      <c r="RDH132" s="118"/>
      <c r="RDI132" s="118"/>
      <c r="RDJ132" s="118"/>
      <c r="RDK132" s="118"/>
      <c r="RDL132" s="118"/>
      <c r="RDM132" s="118"/>
      <c r="RDN132" s="118"/>
      <c r="RDO132" s="118"/>
      <c r="RDP132" s="118"/>
      <c r="RDQ132" s="118"/>
      <c r="RDR132" s="118"/>
      <c r="RDS132" s="118"/>
      <c r="RDT132" s="118"/>
      <c r="RDU132" s="118"/>
      <c r="RDV132" s="118"/>
      <c r="RDW132" s="118"/>
      <c r="RDX132" s="118"/>
      <c r="RDY132" s="118"/>
      <c r="RDZ132" s="118"/>
      <c r="REA132" s="118"/>
      <c r="REB132" s="118"/>
      <c r="REC132" s="118"/>
      <c r="RED132" s="118"/>
      <c r="REE132" s="118"/>
      <c r="REF132" s="118"/>
      <c r="REG132" s="118"/>
      <c r="REH132" s="118"/>
      <c r="REI132" s="118"/>
      <c r="REJ132" s="118"/>
      <c r="REK132" s="118"/>
      <c r="REL132" s="118"/>
      <c r="REM132" s="118"/>
      <c r="REN132" s="118"/>
      <c r="REO132" s="118"/>
      <c r="REP132" s="118"/>
      <c r="REQ132" s="118"/>
      <c r="RER132" s="118"/>
      <c r="RES132" s="118"/>
      <c r="RET132" s="118"/>
      <c r="REU132" s="118"/>
      <c r="REV132" s="118"/>
      <c r="REW132" s="118"/>
      <c r="REX132" s="118"/>
      <c r="REY132" s="118"/>
      <c r="REZ132" s="118"/>
      <c r="RFA132" s="118"/>
      <c r="RFB132" s="118"/>
      <c r="RFC132" s="118"/>
      <c r="RFD132" s="118"/>
      <c r="RFE132" s="118"/>
      <c r="RFF132" s="118"/>
      <c r="RFG132" s="118"/>
      <c r="RFH132" s="118"/>
      <c r="RFI132" s="118"/>
      <c r="RFJ132" s="118"/>
      <c r="RFK132" s="118"/>
      <c r="RFL132" s="118"/>
      <c r="RFM132" s="118"/>
      <c r="RFN132" s="118"/>
      <c r="RFO132" s="118"/>
      <c r="RFP132" s="118"/>
      <c r="RFQ132" s="118"/>
      <c r="RFR132" s="118"/>
      <c r="RFS132" s="118"/>
      <c r="RFT132" s="118"/>
      <c r="RFU132" s="118"/>
      <c r="RFV132" s="118"/>
      <c r="RFW132" s="118"/>
      <c r="RFX132" s="118"/>
      <c r="RFY132" s="118"/>
      <c r="RFZ132" s="118"/>
      <c r="RGA132" s="118"/>
      <c r="RGB132" s="118"/>
      <c r="RGC132" s="118"/>
      <c r="RGD132" s="118"/>
      <c r="RGE132" s="118"/>
      <c r="RGF132" s="118"/>
      <c r="RGG132" s="118"/>
      <c r="RGH132" s="118"/>
      <c r="RGI132" s="118"/>
      <c r="RGJ132" s="118"/>
      <c r="RGK132" s="118"/>
      <c r="RGL132" s="118"/>
      <c r="RGM132" s="118"/>
      <c r="RGN132" s="118"/>
      <c r="RGO132" s="118"/>
      <c r="RGP132" s="118"/>
      <c r="RGQ132" s="118"/>
      <c r="RGR132" s="118"/>
      <c r="RGS132" s="118"/>
      <c r="RGT132" s="118"/>
      <c r="RGU132" s="118"/>
      <c r="RGV132" s="118"/>
      <c r="RGW132" s="118"/>
      <c r="RGX132" s="118"/>
      <c r="RGY132" s="118"/>
      <c r="RGZ132" s="118"/>
      <c r="RHA132" s="118"/>
      <c r="RHB132" s="118"/>
      <c r="RHC132" s="118"/>
      <c r="RHD132" s="118"/>
      <c r="RHE132" s="118"/>
      <c r="RHF132" s="118"/>
      <c r="RHG132" s="118"/>
      <c r="RHH132" s="118"/>
      <c r="RHI132" s="118"/>
      <c r="RHJ132" s="118"/>
      <c r="RHK132" s="118"/>
      <c r="RHL132" s="118"/>
      <c r="RHM132" s="118"/>
      <c r="RHN132" s="118"/>
      <c r="RHO132" s="118"/>
      <c r="RHP132" s="118"/>
      <c r="RHQ132" s="118"/>
      <c r="RHR132" s="118"/>
      <c r="RHS132" s="118"/>
      <c r="RHT132" s="118"/>
      <c r="RHU132" s="118"/>
      <c r="RHV132" s="118"/>
      <c r="RHW132" s="118"/>
      <c r="RHX132" s="118"/>
      <c r="RHY132" s="118"/>
      <c r="RHZ132" s="118"/>
      <c r="RIA132" s="118"/>
      <c r="RIB132" s="118"/>
      <c r="RIC132" s="118"/>
      <c r="RID132" s="118"/>
      <c r="RIE132" s="118"/>
      <c r="RIF132" s="118"/>
      <c r="RIG132" s="118"/>
      <c r="RIH132" s="118"/>
      <c r="RII132" s="118"/>
      <c r="RIJ132" s="118"/>
      <c r="RIK132" s="118"/>
      <c r="RIL132" s="118"/>
      <c r="RIM132" s="118"/>
      <c r="RIN132" s="118"/>
      <c r="RIO132" s="118"/>
      <c r="RIP132" s="118"/>
      <c r="RIQ132" s="118"/>
      <c r="RIR132" s="118"/>
      <c r="RIS132" s="118"/>
      <c r="RIT132" s="118"/>
      <c r="RIU132" s="118"/>
      <c r="RIV132" s="118"/>
      <c r="RIW132" s="118"/>
      <c r="RIX132" s="118"/>
      <c r="RIY132" s="118"/>
      <c r="RIZ132" s="118"/>
      <c r="RJA132" s="118"/>
      <c r="RJB132" s="118"/>
      <c r="RJC132" s="118"/>
      <c r="RJD132" s="118"/>
      <c r="RJE132" s="118"/>
      <c r="RJF132" s="118"/>
      <c r="RJG132" s="118"/>
      <c r="RJH132" s="118"/>
      <c r="RJI132" s="118"/>
      <c r="RJJ132" s="118"/>
      <c r="RJK132" s="118"/>
      <c r="RJL132" s="118"/>
      <c r="RJM132" s="118"/>
      <c r="RJN132" s="118"/>
      <c r="RJO132" s="118"/>
      <c r="RJP132" s="118"/>
      <c r="RJQ132" s="118"/>
      <c r="RJR132" s="118"/>
      <c r="RJS132" s="118"/>
      <c r="RJT132" s="118"/>
      <c r="RJU132" s="118"/>
      <c r="RJV132" s="118"/>
      <c r="RJW132" s="118"/>
      <c r="RJX132" s="118"/>
      <c r="RJY132" s="118"/>
      <c r="RJZ132" s="118"/>
      <c r="RKA132" s="118"/>
      <c r="RKB132" s="118"/>
      <c r="RKC132" s="118"/>
      <c r="RKD132" s="118"/>
      <c r="RKE132" s="118"/>
      <c r="RKF132" s="118"/>
      <c r="RKG132" s="118"/>
      <c r="RKH132" s="118"/>
      <c r="RKI132" s="118"/>
      <c r="RKJ132" s="118"/>
      <c r="RKK132" s="118"/>
      <c r="RKL132" s="118"/>
      <c r="RKM132" s="118"/>
      <c r="RKN132" s="118"/>
      <c r="RKO132" s="118"/>
      <c r="RKP132" s="118"/>
      <c r="RKQ132" s="118"/>
      <c r="RKR132" s="118"/>
      <c r="RKS132" s="118"/>
      <c r="RKT132" s="118"/>
      <c r="RKU132" s="118"/>
      <c r="RKV132" s="118"/>
      <c r="RKW132" s="118"/>
      <c r="RKX132" s="118"/>
      <c r="RKY132" s="118"/>
      <c r="RKZ132" s="118"/>
      <c r="RLA132" s="118"/>
      <c r="RLB132" s="118"/>
      <c r="RLC132" s="118"/>
      <c r="RLD132" s="118"/>
      <c r="RLE132" s="118"/>
      <c r="RLF132" s="118"/>
      <c r="RLG132" s="118"/>
      <c r="RLH132" s="118"/>
      <c r="RLI132" s="118"/>
      <c r="RLJ132" s="118"/>
      <c r="RLK132" s="118"/>
      <c r="RLL132" s="118"/>
      <c r="RLM132" s="118"/>
      <c r="RLN132" s="118"/>
      <c r="RLO132" s="118"/>
      <c r="RLP132" s="118"/>
      <c r="RLQ132" s="118"/>
      <c r="RLR132" s="118"/>
      <c r="RLS132" s="118"/>
      <c r="RLT132" s="118"/>
      <c r="RLU132" s="118"/>
      <c r="RLV132" s="118"/>
      <c r="RLW132" s="118"/>
      <c r="RLX132" s="118"/>
      <c r="RLY132" s="118"/>
      <c r="RLZ132" s="118"/>
      <c r="RMA132" s="118"/>
      <c r="RMB132" s="118"/>
      <c r="RMC132" s="118"/>
      <c r="RMD132" s="118"/>
      <c r="RME132" s="118"/>
      <c r="RMF132" s="118"/>
      <c r="RMG132" s="118"/>
      <c r="RMH132" s="118"/>
      <c r="RMI132" s="118"/>
      <c r="RMJ132" s="118"/>
      <c r="RMK132" s="118"/>
      <c r="RML132" s="118"/>
      <c r="RMM132" s="118"/>
      <c r="RMN132" s="118"/>
      <c r="RMO132" s="118"/>
      <c r="RMP132" s="118"/>
      <c r="RMQ132" s="118"/>
      <c r="RMR132" s="118"/>
      <c r="RMS132" s="118"/>
      <c r="RMT132" s="118"/>
      <c r="RMU132" s="118"/>
      <c r="RMV132" s="118"/>
      <c r="RMW132" s="118"/>
      <c r="RMX132" s="118"/>
      <c r="RMY132" s="118"/>
      <c r="RMZ132" s="118"/>
      <c r="RNA132" s="118"/>
      <c r="RNB132" s="118"/>
      <c r="RNC132" s="118"/>
      <c r="RND132" s="118"/>
      <c r="RNE132" s="118"/>
      <c r="RNF132" s="118"/>
      <c r="RNG132" s="118"/>
      <c r="RNH132" s="118"/>
      <c r="RNI132" s="118"/>
      <c r="RNJ132" s="118"/>
      <c r="RNK132" s="118"/>
      <c r="RNL132" s="118"/>
      <c r="RNM132" s="118"/>
      <c r="RNN132" s="118"/>
      <c r="RNO132" s="118"/>
      <c r="RNP132" s="118"/>
      <c r="RNQ132" s="118"/>
      <c r="RNR132" s="118"/>
      <c r="RNS132" s="118"/>
      <c r="RNT132" s="118"/>
      <c r="RNU132" s="118"/>
      <c r="RNV132" s="118"/>
      <c r="RNW132" s="118"/>
      <c r="RNX132" s="118"/>
      <c r="RNY132" s="118"/>
      <c r="RNZ132" s="118"/>
      <c r="ROA132" s="118"/>
      <c r="ROB132" s="118"/>
      <c r="ROC132" s="118"/>
      <c r="ROD132" s="118"/>
      <c r="ROE132" s="118"/>
      <c r="ROF132" s="118"/>
      <c r="ROG132" s="118"/>
      <c r="ROH132" s="118"/>
      <c r="ROI132" s="118"/>
      <c r="ROJ132" s="118"/>
      <c r="ROK132" s="118"/>
      <c r="ROL132" s="118"/>
      <c r="ROM132" s="118"/>
      <c r="RON132" s="118"/>
      <c r="ROO132" s="118"/>
      <c r="ROP132" s="118"/>
      <c r="ROQ132" s="118"/>
      <c r="ROR132" s="118"/>
      <c r="ROS132" s="118"/>
      <c r="ROT132" s="118"/>
      <c r="ROU132" s="118"/>
      <c r="ROV132" s="118"/>
      <c r="ROW132" s="118"/>
      <c r="ROX132" s="118"/>
      <c r="ROY132" s="118"/>
      <c r="ROZ132" s="118"/>
      <c r="RPA132" s="118"/>
      <c r="RPB132" s="118"/>
      <c r="RPC132" s="118"/>
      <c r="RPD132" s="118"/>
      <c r="RPE132" s="118"/>
      <c r="RPF132" s="118"/>
      <c r="RPG132" s="118"/>
      <c r="RPH132" s="118"/>
      <c r="RPI132" s="118"/>
      <c r="RPJ132" s="118"/>
      <c r="RPK132" s="118"/>
      <c r="RPL132" s="118"/>
      <c r="RPM132" s="118"/>
      <c r="RPN132" s="118"/>
      <c r="RPO132" s="118"/>
      <c r="RPP132" s="118"/>
      <c r="RPQ132" s="118"/>
      <c r="RPR132" s="118"/>
      <c r="RPS132" s="118"/>
      <c r="RPT132" s="118"/>
      <c r="RPU132" s="118"/>
      <c r="RPV132" s="118"/>
      <c r="RPW132" s="118"/>
      <c r="RPX132" s="118"/>
      <c r="RPY132" s="118"/>
      <c r="RPZ132" s="118"/>
      <c r="RQA132" s="118"/>
      <c r="RQB132" s="118"/>
      <c r="RQC132" s="118"/>
      <c r="RQD132" s="118"/>
      <c r="RQE132" s="118"/>
      <c r="RQF132" s="118"/>
      <c r="RQG132" s="118"/>
      <c r="RQH132" s="118"/>
      <c r="RQI132" s="118"/>
      <c r="RQJ132" s="118"/>
      <c r="RQK132" s="118"/>
      <c r="RQL132" s="118"/>
      <c r="RQM132" s="118"/>
      <c r="RQN132" s="118"/>
      <c r="RQO132" s="118"/>
      <c r="RQP132" s="118"/>
      <c r="RQQ132" s="118"/>
      <c r="RQR132" s="118"/>
      <c r="RQS132" s="118"/>
      <c r="RQT132" s="118"/>
      <c r="RQU132" s="118"/>
      <c r="RQV132" s="118"/>
      <c r="RQW132" s="118"/>
      <c r="RQX132" s="118"/>
      <c r="RQY132" s="118"/>
      <c r="RQZ132" s="118"/>
      <c r="RRA132" s="118"/>
      <c r="RRB132" s="118"/>
      <c r="RRC132" s="118"/>
      <c r="RRD132" s="118"/>
      <c r="RRE132" s="118"/>
      <c r="RRF132" s="118"/>
      <c r="RRG132" s="118"/>
      <c r="RRH132" s="118"/>
      <c r="RRI132" s="118"/>
      <c r="RRJ132" s="118"/>
      <c r="RRK132" s="118"/>
      <c r="RRL132" s="118"/>
      <c r="RRM132" s="118"/>
      <c r="RRN132" s="118"/>
      <c r="RRO132" s="118"/>
      <c r="RRP132" s="118"/>
      <c r="RRQ132" s="118"/>
      <c r="RRR132" s="118"/>
      <c r="RRS132" s="118"/>
      <c r="RRT132" s="118"/>
      <c r="RRU132" s="118"/>
      <c r="RRV132" s="118"/>
      <c r="RRW132" s="118"/>
      <c r="RRX132" s="118"/>
      <c r="RRY132" s="118"/>
      <c r="RRZ132" s="118"/>
      <c r="RSA132" s="118"/>
      <c r="RSB132" s="118"/>
      <c r="RSC132" s="118"/>
      <c r="RSD132" s="118"/>
      <c r="RSE132" s="118"/>
      <c r="RSF132" s="118"/>
      <c r="RSG132" s="118"/>
      <c r="RSH132" s="118"/>
      <c r="RSI132" s="118"/>
      <c r="RSJ132" s="118"/>
      <c r="RSK132" s="118"/>
      <c r="RSL132" s="118"/>
      <c r="RSM132" s="118"/>
      <c r="RSN132" s="118"/>
      <c r="RSO132" s="118"/>
      <c r="RSP132" s="118"/>
      <c r="RSQ132" s="118"/>
      <c r="RSR132" s="118"/>
      <c r="RSS132" s="118"/>
      <c r="RST132" s="118"/>
      <c r="RSU132" s="118"/>
      <c r="RSV132" s="118"/>
      <c r="RSW132" s="118"/>
      <c r="RSX132" s="118"/>
      <c r="RSY132" s="118"/>
      <c r="RSZ132" s="118"/>
      <c r="RTA132" s="118"/>
      <c r="RTB132" s="118"/>
      <c r="RTC132" s="118"/>
      <c r="RTD132" s="118"/>
      <c r="RTE132" s="118"/>
      <c r="RTF132" s="118"/>
      <c r="RTG132" s="118"/>
      <c r="RTH132" s="118"/>
      <c r="RTI132" s="118"/>
      <c r="RTJ132" s="118"/>
      <c r="RTK132" s="118"/>
      <c r="RTL132" s="118"/>
      <c r="RTM132" s="118"/>
      <c r="RTN132" s="118"/>
      <c r="RTO132" s="118"/>
      <c r="RTP132" s="118"/>
      <c r="RTQ132" s="118"/>
      <c r="RTR132" s="118"/>
      <c r="RTS132" s="118"/>
      <c r="RTT132" s="118"/>
      <c r="RTU132" s="118"/>
      <c r="RTV132" s="118"/>
      <c r="RTW132" s="118"/>
      <c r="RTX132" s="118"/>
      <c r="RTY132" s="118"/>
      <c r="RTZ132" s="118"/>
      <c r="RUA132" s="118"/>
      <c r="RUB132" s="118"/>
      <c r="RUC132" s="118"/>
      <c r="RUD132" s="118"/>
      <c r="RUE132" s="118"/>
      <c r="RUF132" s="118"/>
      <c r="RUG132" s="118"/>
      <c r="RUH132" s="118"/>
      <c r="RUI132" s="118"/>
      <c r="RUJ132" s="118"/>
      <c r="RUK132" s="118"/>
      <c r="RUL132" s="118"/>
      <c r="RUM132" s="118"/>
      <c r="RUN132" s="118"/>
      <c r="RUO132" s="118"/>
      <c r="RUP132" s="118"/>
      <c r="RUQ132" s="118"/>
      <c r="RUR132" s="118"/>
      <c r="RUS132" s="118"/>
      <c r="RUT132" s="118"/>
      <c r="RUU132" s="118"/>
      <c r="RUV132" s="118"/>
      <c r="RUW132" s="118"/>
      <c r="RUX132" s="118"/>
      <c r="RUY132" s="118"/>
      <c r="RUZ132" s="118"/>
      <c r="RVA132" s="118"/>
      <c r="RVB132" s="118"/>
      <c r="RVC132" s="118"/>
      <c r="RVD132" s="118"/>
      <c r="RVE132" s="118"/>
      <c r="RVF132" s="118"/>
      <c r="RVG132" s="118"/>
      <c r="RVH132" s="118"/>
      <c r="RVI132" s="118"/>
      <c r="RVJ132" s="118"/>
      <c r="RVK132" s="118"/>
      <c r="RVL132" s="118"/>
      <c r="RVM132" s="118"/>
      <c r="RVN132" s="118"/>
      <c r="RVO132" s="118"/>
      <c r="RVP132" s="118"/>
      <c r="RVQ132" s="118"/>
      <c r="RVR132" s="118"/>
      <c r="RVS132" s="118"/>
      <c r="RVT132" s="118"/>
      <c r="RVU132" s="118"/>
      <c r="RVV132" s="118"/>
      <c r="RVW132" s="118"/>
      <c r="RVX132" s="118"/>
      <c r="RVY132" s="118"/>
      <c r="RVZ132" s="118"/>
      <c r="RWA132" s="118"/>
      <c r="RWB132" s="118"/>
      <c r="RWC132" s="118"/>
      <c r="RWD132" s="118"/>
      <c r="RWE132" s="118"/>
      <c r="RWF132" s="118"/>
      <c r="RWG132" s="118"/>
      <c r="RWH132" s="118"/>
      <c r="RWI132" s="118"/>
      <c r="RWJ132" s="118"/>
      <c r="RWK132" s="118"/>
      <c r="RWL132" s="118"/>
      <c r="RWM132" s="118"/>
      <c r="RWN132" s="118"/>
      <c r="RWO132" s="118"/>
      <c r="RWP132" s="118"/>
      <c r="RWQ132" s="118"/>
      <c r="RWR132" s="118"/>
      <c r="RWS132" s="118"/>
      <c r="RWT132" s="118"/>
      <c r="RWU132" s="118"/>
      <c r="RWV132" s="118"/>
      <c r="RWW132" s="118"/>
      <c r="RWX132" s="118"/>
      <c r="RWY132" s="118"/>
      <c r="RWZ132" s="118"/>
      <c r="RXA132" s="118"/>
      <c r="RXB132" s="118"/>
      <c r="RXC132" s="118"/>
      <c r="RXD132" s="118"/>
      <c r="RXE132" s="118"/>
      <c r="RXF132" s="118"/>
      <c r="RXG132" s="118"/>
      <c r="RXH132" s="118"/>
      <c r="RXI132" s="118"/>
      <c r="RXJ132" s="118"/>
      <c r="RXK132" s="118"/>
      <c r="RXL132" s="118"/>
      <c r="RXM132" s="118"/>
      <c r="RXN132" s="118"/>
      <c r="RXO132" s="118"/>
      <c r="RXP132" s="118"/>
      <c r="RXQ132" s="118"/>
      <c r="RXR132" s="118"/>
      <c r="RXS132" s="118"/>
      <c r="RXT132" s="118"/>
      <c r="RXU132" s="118"/>
      <c r="RXV132" s="118"/>
      <c r="RXW132" s="118"/>
      <c r="RXX132" s="118"/>
      <c r="RXY132" s="118"/>
      <c r="RXZ132" s="118"/>
      <c r="RYA132" s="118"/>
      <c r="RYB132" s="118"/>
      <c r="RYC132" s="118"/>
      <c r="RYD132" s="118"/>
      <c r="RYE132" s="118"/>
      <c r="RYF132" s="118"/>
      <c r="RYG132" s="118"/>
      <c r="RYH132" s="118"/>
      <c r="RYI132" s="118"/>
      <c r="RYJ132" s="118"/>
      <c r="RYK132" s="118"/>
      <c r="RYL132" s="118"/>
      <c r="RYM132" s="118"/>
      <c r="RYN132" s="118"/>
      <c r="RYO132" s="118"/>
      <c r="RYP132" s="118"/>
      <c r="RYQ132" s="118"/>
      <c r="RYR132" s="118"/>
      <c r="RYS132" s="118"/>
      <c r="RYT132" s="118"/>
      <c r="RYU132" s="118"/>
      <c r="RYV132" s="118"/>
      <c r="RYW132" s="118"/>
      <c r="RYX132" s="118"/>
      <c r="RYY132" s="118"/>
      <c r="RYZ132" s="118"/>
      <c r="RZA132" s="118"/>
      <c r="RZB132" s="118"/>
      <c r="RZC132" s="118"/>
      <c r="RZD132" s="118"/>
      <c r="RZE132" s="118"/>
      <c r="RZF132" s="118"/>
      <c r="RZG132" s="118"/>
      <c r="RZH132" s="118"/>
      <c r="RZI132" s="118"/>
      <c r="RZJ132" s="118"/>
      <c r="RZK132" s="118"/>
      <c r="RZL132" s="118"/>
      <c r="RZM132" s="118"/>
      <c r="RZN132" s="118"/>
      <c r="RZO132" s="118"/>
      <c r="RZP132" s="118"/>
      <c r="RZQ132" s="118"/>
      <c r="RZR132" s="118"/>
      <c r="RZS132" s="118"/>
      <c r="RZT132" s="118"/>
      <c r="RZU132" s="118"/>
      <c r="RZV132" s="118"/>
      <c r="RZW132" s="118"/>
      <c r="RZX132" s="118"/>
      <c r="RZY132" s="118"/>
      <c r="RZZ132" s="118"/>
      <c r="SAA132" s="118"/>
      <c r="SAB132" s="118"/>
      <c r="SAC132" s="118"/>
      <c r="SAD132" s="118"/>
      <c r="SAE132" s="118"/>
      <c r="SAF132" s="118"/>
      <c r="SAG132" s="118"/>
      <c r="SAH132" s="118"/>
      <c r="SAI132" s="118"/>
      <c r="SAJ132" s="118"/>
      <c r="SAK132" s="118"/>
      <c r="SAL132" s="118"/>
      <c r="SAM132" s="118"/>
      <c r="SAN132" s="118"/>
      <c r="SAO132" s="118"/>
      <c r="SAP132" s="118"/>
      <c r="SAQ132" s="118"/>
      <c r="SAR132" s="118"/>
      <c r="SAS132" s="118"/>
      <c r="SAT132" s="118"/>
      <c r="SAU132" s="118"/>
      <c r="SAV132" s="118"/>
      <c r="SAW132" s="118"/>
      <c r="SAX132" s="118"/>
      <c r="SAY132" s="118"/>
      <c r="SAZ132" s="118"/>
      <c r="SBA132" s="118"/>
      <c r="SBB132" s="118"/>
      <c r="SBC132" s="118"/>
      <c r="SBD132" s="118"/>
      <c r="SBE132" s="118"/>
      <c r="SBF132" s="118"/>
      <c r="SBG132" s="118"/>
      <c r="SBH132" s="118"/>
      <c r="SBI132" s="118"/>
      <c r="SBJ132" s="118"/>
      <c r="SBK132" s="118"/>
      <c r="SBL132" s="118"/>
      <c r="SBM132" s="118"/>
      <c r="SBN132" s="118"/>
      <c r="SBO132" s="118"/>
      <c r="SBP132" s="118"/>
      <c r="SBQ132" s="118"/>
      <c r="SBR132" s="118"/>
      <c r="SBS132" s="118"/>
      <c r="SBT132" s="118"/>
      <c r="SBU132" s="118"/>
      <c r="SBV132" s="118"/>
      <c r="SBW132" s="118"/>
      <c r="SBX132" s="118"/>
      <c r="SBY132" s="118"/>
      <c r="SBZ132" s="118"/>
      <c r="SCA132" s="118"/>
      <c r="SCB132" s="118"/>
      <c r="SCC132" s="118"/>
      <c r="SCD132" s="118"/>
      <c r="SCE132" s="118"/>
      <c r="SCF132" s="118"/>
      <c r="SCG132" s="118"/>
      <c r="SCH132" s="118"/>
      <c r="SCI132" s="118"/>
      <c r="SCJ132" s="118"/>
      <c r="SCK132" s="118"/>
      <c r="SCL132" s="118"/>
      <c r="SCM132" s="118"/>
      <c r="SCN132" s="118"/>
      <c r="SCO132" s="118"/>
      <c r="SCP132" s="118"/>
      <c r="SCQ132" s="118"/>
      <c r="SCR132" s="118"/>
      <c r="SCS132" s="118"/>
      <c r="SCT132" s="118"/>
      <c r="SCU132" s="118"/>
      <c r="SCV132" s="118"/>
      <c r="SCW132" s="118"/>
      <c r="SCX132" s="118"/>
      <c r="SCY132" s="118"/>
      <c r="SCZ132" s="118"/>
      <c r="SDA132" s="118"/>
      <c r="SDB132" s="118"/>
      <c r="SDC132" s="118"/>
      <c r="SDD132" s="118"/>
      <c r="SDE132" s="118"/>
      <c r="SDF132" s="118"/>
      <c r="SDG132" s="118"/>
      <c r="SDH132" s="118"/>
      <c r="SDI132" s="118"/>
      <c r="SDJ132" s="118"/>
      <c r="SDK132" s="118"/>
      <c r="SDL132" s="118"/>
      <c r="SDM132" s="118"/>
      <c r="SDN132" s="118"/>
      <c r="SDO132" s="118"/>
      <c r="SDP132" s="118"/>
      <c r="SDQ132" s="118"/>
      <c r="SDR132" s="118"/>
      <c r="SDS132" s="118"/>
      <c r="SDT132" s="118"/>
      <c r="SDU132" s="118"/>
      <c r="SDV132" s="118"/>
      <c r="SDW132" s="118"/>
      <c r="SDX132" s="118"/>
      <c r="SDY132" s="118"/>
      <c r="SDZ132" s="118"/>
      <c r="SEA132" s="118"/>
      <c r="SEB132" s="118"/>
      <c r="SEC132" s="118"/>
      <c r="SED132" s="118"/>
      <c r="SEE132" s="118"/>
      <c r="SEF132" s="118"/>
      <c r="SEG132" s="118"/>
      <c r="SEH132" s="118"/>
      <c r="SEI132" s="118"/>
      <c r="SEJ132" s="118"/>
      <c r="SEK132" s="118"/>
      <c r="SEL132" s="118"/>
      <c r="SEM132" s="118"/>
      <c r="SEN132" s="118"/>
      <c r="SEO132" s="118"/>
      <c r="SEP132" s="118"/>
      <c r="SEQ132" s="118"/>
      <c r="SER132" s="118"/>
      <c r="SES132" s="118"/>
      <c r="SET132" s="118"/>
      <c r="SEU132" s="118"/>
      <c r="SEV132" s="118"/>
      <c r="SEW132" s="118"/>
      <c r="SEX132" s="118"/>
      <c r="SEY132" s="118"/>
      <c r="SEZ132" s="118"/>
      <c r="SFA132" s="118"/>
      <c r="SFB132" s="118"/>
      <c r="SFC132" s="118"/>
      <c r="SFD132" s="118"/>
      <c r="SFE132" s="118"/>
      <c r="SFF132" s="118"/>
      <c r="SFG132" s="118"/>
      <c r="SFH132" s="118"/>
      <c r="SFI132" s="118"/>
      <c r="SFJ132" s="118"/>
      <c r="SFK132" s="118"/>
      <c r="SFL132" s="118"/>
      <c r="SFM132" s="118"/>
      <c r="SFN132" s="118"/>
      <c r="SFO132" s="118"/>
      <c r="SFP132" s="118"/>
      <c r="SFQ132" s="118"/>
      <c r="SFR132" s="118"/>
      <c r="SFS132" s="118"/>
      <c r="SFT132" s="118"/>
      <c r="SFU132" s="118"/>
      <c r="SFV132" s="118"/>
      <c r="SFW132" s="118"/>
      <c r="SFX132" s="118"/>
      <c r="SFY132" s="118"/>
      <c r="SFZ132" s="118"/>
      <c r="SGA132" s="118"/>
      <c r="SGB132" s="118"/>
      <c r="SGC132" s="118"/>
      <c r="SGD132" s="118"/>
      <c r="SGE132" s="118"/>
      <c r="SGF132" s="118"/>
      <c r="SGG132" s="118"/>
      <c r="SGH132" s="118"/>
      <c r="SGI132" s="118"/>
      <c r="SGJ132" s="118"/>
      <c r="SGK132" s="118"/>
      <c r="SGL132" s="118"/>
      <c r="SGM132" s="118"/>
      <c r="SGN132" s="118"/>
      <c r="SGO132" s="118"/>
      <c r="SGP132" s="118"/>
      <c r="SGQ132" s="118"/>
      <c r="SGR132" s="118"/>
      <c r="SGS132" s="118"/>
      <c r="SGT132" s="118"/>
      <c r="SGU132" s="118"/>
      <c r="SGV132" s="118"/>
      <c r="SGW132" s="118"/>
      <c r="SGX132" s="118"/>
      <c r="SGY132" s="118"/>
      <c r="SGZ132" s="118"/>
      <c r="SHA132" s="118"/>
      <c r="SHB132" s="118"/>
      <c r="SHC132" s="118"/>
      <c r="SHD132" s="118"/>
      <c r="SHE132" s="118"/>
      <c r="SHF132" s="118"/>
      <c r="SHG132" s="118"/>
      <c r="SHH132" s="118"/>
      <c r="SHI132" s="118"/>
      <c r="SHJ132" s="118"/>
      <c r="SHK132" s="118"/>
      <c r="SHL132" s="118"/>
      <c r="SHM132" s="118"/>
      <c r="SHN132" s="118"/>
      <c r="SHO132" s="118"/>
      <c r="SHP132" s="118"/>
      <c r="SHQ132" s="118"/>
      <c r="SHR132" s="118"/>
      <c r="SHS132" s="118"/>
      <c r="SHT132" s="118"/>
      <c r="SHU132" s="118"/>
      <c r="SHV132" s="118"/>
      <c r="SHW132" s="118"/>
      <c r="SHX132" s="118"/>
      <c r="SHY132" s="118"/>
      <c r="SHZ132" s="118"/>
      <c r="SIA132" s="118"/>
      <c r="SIB132" s="118"/>
      <c r="SIC132" s="118"/>
      <c r="SID132" s="118"/>
      <c r="SIE132" s="118"/>
      <c r="SIF132" s="118"/>
      <c r="SIG132" s="118"/>
      <c r="SIH132" s="118"/>
      <c r="SII132" s="118"/>
      <c r="SIJ132" s="118"/>
      <c r="SIK132" s="118"/>
      <c r="SIL132" s="118"/>
      <c r="SIM132" s="118"/>
      <c r="SIN132" s="118"/>
      <c r="SIO132" s="118"/>
      <c r="SIP132" s="118"/>
      <c r="SIQ132" s="118"/>
      <c r="SIR132" s="118"/>
      <c r="SIS132" s="118"/>
      <c r="SIT132" s="118"/>
      <c r="SIU132" s="118"/>
      <c r="SIV132" s="118"/>
      <c r="SIW132" s="118"/>
      <c r="SIX132" s="118"/>
      <c r="SIY132" s="118"/>
      <c r="SIZ132" s="118"/>
      <c r="SJA132" s="118"/>
      <c r="SJB132" s="118"/>
      <c r="SJC132" s="118"/>
      <c r="SJD132" s="118"/>
      <c r="SJE132" s="118"/>
      <c r="SJF132" s="118"/>
      <c r="SJG132" s="118"/>
      <c r="SJH132" s="118"/>
      <c r="SJI132" s="118"/>
      <c r="SJJ132" s="118"/>
      <c r="SJK132" s="118"/>
      <c r="SJL132" s="118"/>
      <c r="SJM132" s="118"/>
      <c r="SJN132" s="118"/>
      <c r="SJO132" s="118"/>
      <c r="SJP132" s="118"/>
      <c r="SJQ132" s="118"/>
      <c r="SJR132" s="118"/>
      <c r="SJS132" s="118"/>
      <c r="SJT132" s="118"/>
      <c r="SJU132" s="118"/>
      <c r="SJV132" s="118"/>
      <c r="SJW132" s="118"/>
      <c r="SJX132" s="118"/>
      <c r="SJY132" s="118"/>
      <c r="SJZ132" s="118"/>
      <c r="SKA132" s="118"/>
      <c r="SKB132" s="118"/>
      <c r="SKC132" s="118"/>
      <c r="SKD132" s="118"/>
      <c r="SKE132" s="118"/>
      <c r="SKF132" s="118"/>
      <c r="SKG132" s="118"/>
      <c r="SKH132" s="118"/>
      <c r="SKI132" s="118"/>
      <c r="SKJ132" s="118"/>
      <c r="SKK132" s="118"/>
      <c r="SKL132" s="118"/>
      <c r="SKM132" s="118"/>
      <c r="SKN132" s="118"/>
      <c r="SKO132" s="118"/>
      <c r="SKP132" s="118"/>
      <c r="SKQ132" s="118"/>
      <c r="SKR132" s="118"/>
      <c r="SKS132" s="118"/>
      <c r="SKT132" s="118"/>
      <c r="SKU132" s="118"/>
      <c r="SKV132" s="118"/>
      <c r="SKW132" s="118"/>
      <c r="SKX132" s="118"/>
      <c r="SKY132" s="118"/>
      <c r="SKZ132" s="118"/>
      <c r="SLA132" s="118"/>
      <c r="SLB132" s="118"/>
      <c r="SLC132" s="118"/>
      <c r="SLD132" s="118"/>
      <c r="SLE132" s="118"/>
      <c r="SLF132" s="118"/>
      <c r="SLG132" s="118"/>
      <c r="SLH132" s="118"/>
      <c r="SLI132" s="118"/>
      <c r="SLJ132" s="118"/>
      <c r="SLK132" s="118"/>
      <c r="SLL132" s="118"/>
      <c r="SLM132" s="118"/>
      <c r="SLN132" s="118"/>
      <c r="SLO132" s="118"/>
      <c r="SLP132" s="118"/>
      <c r="SLQ132" s="118"/>
      <c r="SLR132" s="118"/>
      <c r="SLS132" s="118"/>
      <c r="SLT132" s="118"/>
      <c r="SLU132" s="118"/>
      <c r="SLV132" s="118"/>
      <c r="SLW132" s="118"/>
      <c r="SLX132" s="118"/>
      <c r="SLY132" s="118"/>
      <c r="SLZ132" s="118"/>
      <c r="SMA132" s="118"/>
      <c r="SMB132" s="118"/>
      <c r="SMC132" s="118"/>
      <c r="SMD132" s="118"/>
      <c r="SME132" s="118"/>
      <c r="SMF132" s="118"/>
      <c r="SMG132" s="118"/>
      <c r="SMH132" s="118"/>
      <c r="SMI132" s="118"/>
      <c r="SMJ132" s="118"/>
      <c r="SMK132" s="118"/>
      <c r="SML132" s="118"/>
      <c r="SMM132" s="118"/>
      <c r="SMN132" s="118"/>
      <c r="SMO132" s="118"/>
      <c r="SMP132" s="118"/>
      <c r="SMQ132" s="118"/>
      <c r="SMR132" s="118"/>
      <c r="SMS132" s="118"/>
      <c r="SMT132" s="118"/>
      <c r="SMU132" s="118"/>
      <c r="SMV132" s="118"/>
      <c r="SMW132" s="118"/>
      <c r="SMX132" s="118"/>
      <c r="SMY132" s="118"/>
      <c r="SMZ132" s="118"/>
      <c r="SNA132" s="118"/>
      <c r="SNB132" s="118"/>
      <c r="SNC132" s="118"/>
      <c r="SND132" s="118"/>
      <c r="SNE132" s="118"/>
      <c r="SNF132" s="118"/>
      <c r="SNG132" s="118"/>
      <c r="SNH132" s="118"/>
      <c r="SNI132" s="118"/>
      <c r="SNJ132" s="118"/>
      <c r="SNK132" s="118"/>
      <c r="SNL132" s="118"/>
      <c r="SNM132" s="118"/>
      <c r="SNN132" s="118"/>
      <c r="SNO132" s="118"/>
      <c r="SNP132" s="118"/>
      <c r="SNQ132" s="118"/>
      <c r="SNR132" s="118"/>
      <c r="SNS132" s="118"/>
      <c r="SNT132" s="118"/>
      <c r="SNU132" s="118"/>
      <c r="SNV132" s="118"/>
      <c r="SNW132" s="118"/>
      <c r="SNX132" s="118"/>
      <c r="SNY132" s="118"/>
      <c r="SNZ132" s="118"/>
      <c r="SOA132" s="118"/>
      <c r="SOB132" s="118"/>
      <c r="SOC132" s="118"/>
      <c r="SOD132" s="118"/>
      <c r="SOE132" s="118"/>
      <c r="SOF132" s="118"/>
      <c r="SOG132" s="118"/>
      <c r="SOH132" s="118"/>
      <c r="SOI132" s="118"/>
      <c r="SOJ132" s="118"/>
      <c r="SOK132" s="118"/>
      <c r="SOL132" s="118"/>
      <c r="SOM132" s="118"/>
      <c r="SON132" s="118"/>
      <c r="SOO132" s="118"/>
      <c r="SOP132" s="118"/>
      <c r="SOQ132" s="118"/>
      <c r="SOR132" s="118"/>
      <c r="SOS132" s="118"/>
      <c r="SOT132" s="118"/>
      <c r="SOU132" s="118"/>
      <c r="SOV132" s="118"/>
      <c r="SOW132" s="118"/>
      <c r="SOX132" s="118"/>
      <c r="SOY132" s="118"/>
      <c r="SOZ132" s="118"/>
      <c r="SPA132" s="118"/>
      <c r="SPB132" s="118"/>
      <c r="SPC132" s="118"/>
      <c r="SPD132" s="118"/>
      <c r="SPE132" s="118"/>
      <c r="SPF132" s="118"/>
      <c r="SPG132" s="118"/>
      <c r="SPH132" s="118"/>
      <c r="SPI132" s="118"/>
      <c r="SPJ132" s="118"/>
      <c r="SPK132" s="118"/>
      <c r="SPL132" s="118"/>
      <c r="SPM132" s="118"/>
      <c r="SPN132" s="118"/>
      <c r="SPO132" s="118"/>
      <c r="SPP132" s="118"/>
      <c r="SPQ132" s="118"/>
      <c r="SPR132" s="118"/>
      <c r="SPS132" s="118"/>
      <c r="SPT132" s="118"/>
      <c r="SPU132" s="118"/>
      <c r="SPV132" s="118"/>
      <c r="SPW132" s="118"/>
      <c r="SPX132" s="118"/>
      <c r="SPY132" s="118"/>
      <c r="SPZ132" s="118"/>
      <c r="SQA132" s="118"/>
      <c r="SQB132" s="118"/>
      <c r="SQC132" s="118"/>
      <c r="SQD132" s="118"/>
      <c r="SQE132" s="118"/>
      <c r="SQF132" s="118"/>
      <c r="SQG132" s="118"/>
      <c r="SQH132" s="118"/>
      <c r="SQI132" s="118"/>
      <c r="SQJ132" s="118"/>
      <c r="SQK132" s="118"/>
      <c r="SQL132" s="118"/>
      <c r="SQM132" s="118"/>
      <c r="SQN132" s="118"/>
      <c r="SQO132" s="118"/>
      <c r="SQP132" s="118"/>
      <c r="SQQ132" s="118"/>
      <c r="SQR132" s="118"/>
      <c r="SQS132" s="118"/>
      <c r="SQT132" s="118"/>
      <c r="SQU132" s="118"/>
      <c r="SQV132" s="118"/>
      <c r="SQW132" s="118"/>
      <c r="SQX132" s="118"/>
      <c r="SQY132" s="118"/>
      <c r="SQZ132" s="118"/>
      <c r="SRA132" s="118"/>
      <c r="SRB132" s="118"/>
      <c r="SRC132" s="118"/>
      <c r="SRD132" s="118"/>
      <c r="SRE132" s="118"/>
      <c r="SRF132" s="118"/>
      <c r="SRG132" s="118"/>
      <c r="SRH132" s="118"/>
      <c r="SRI132" s="118"/>
      <c r="SRJ132" s="118"/>
      <c r="SRK132" s="118"/>
      <c r="SRL132" s="118"/>
      <c r="SRM132" s="118"/>
      <c r="SRN132" s="118"/>
      <c r="SRO132" s="118"/>
      <c r="SRP132" s="118"/>
      <c r="SRQ132" s="118"/>
      <c r="SRR132" s="118"/>
      <c r="SRS132" s="118"/>
      <c r="SRT132" s="118"/>
      <c r="SRU132" s="118"/>
      <c r="SRV132" s="118"/>
      <c r="SRW132" s="118"/>
      <c r="SRX132" s="118"/>
      <c r="SRY132" s="118"/>
      <c r="SRZ132" s="118"/>
      <c r="SSA132" s="118"/>
      <c r="SSB132" s="118"/>
      <c r="SSC132" s="118"/>
      <c r="SSD132" s="118"/>
      <c r="SSE132" s="118"/>
      <c r="SSF132" s="118"/>
      <c r="SSG132" s="118"/>
      <c r="SSH132" s="118"/>
      <c r="SSI132" s="118"/>
      <c r="SSJ132" s="118"/>
      <c r="SSK132" s="118"/>
      <c r="SSL132" s="118"/>
      <c r="SSM132" s="118"/>
      <c r="SSN132" s="118"/>
      <c r="SSO132" s="118"/>
      <c r="SSP132" s="118"/>
      <c r="SSQ132" s="118"/>
      <c r="SSR132" s="118"/>
      <c r="SSS132" s="118"/>
      <c r="SST132" s="118"/>
      <c r="SSU132" s="118"/>
      <c r="SSV132" s="118"/>
      <c r="SSW132" s="118"/>
      <c r="SSX132" s="118"/>
      <c r="SSY132" s="118"/>
      <c r="SSZ132" s="118"/>
      <c r="STA132" s="118"/>
      <c r="STB132" s="118"/>
      <c r="STC132" s="118"/>
      <c r="STD132" s="118"/>
      <c r="STE132" s="118"/>
      <c r="STF132" s="118"/>
      <c r="STG132" s="118"/>
      <c r="STH132" s="118"/>
      <c r="STI132" s="118"/>
      <c r="STJ132" s="118"/>
      <c r="STK132" s="118"/>
      <c r="STL132" s="118"/>
      <c r="STM132" s="118"/>
      <c r="STN132" s="118"/>
      <c r="STO132" s="118"/>
      <c r="STP132" s="118"/>
      <c r="STQ132" s="118"/>
      <c r="STR132" s="118"/>
      <c r="STS132" s="118"/>
      <c r="STT132" s="118"/>
      <c r="STU132" s="118"/>
      <c r="STV132" s="118"/>
      <c r="STW132" s="118"/>
      <c r="STX132" s="118"/>
      <c r="STY132" s="118"/>
      <c r="STZ132" s="118"/>
      <c r="SUA132" s="118"/>
      <c r="SUB132" s="118"/>
      <c r="SUC132" s="118"/>
      <c r="SUD132" s="118"/>
      <c r="SUE132" s="118"/>
      <c r="SUF132" s="118"/>
      <c r="SUG132" s="118"/>
      <c r="SUH132" s="118"/>
      <c r="SUI132" s="118"/>
      <c r="SUJ132" s="118"/>
      <c r="SUK132" s="118"/>
      <c r="SUL132" s="118"/>
      <c r="SUM132" s="118"/>
      <c r="SUN132" s="118"/>
      <c r="SUO132" s="118"/>
      <c r="SUP132" s="118"/>
      <c r="SUQ132" s="118"/>
      <c r="SUR132" s="118"/>
      <c r="SUS132" s="118"/>
      <c r="SUT132" s="118"/>
      <c r="SUU132" s="118"/>
      <c r="SUV132" s="118"/>
      <c r="SUW132" s="118"/>
      <c r="SUX132" s="118"/>
      <c r="SUY132" s="118"/>
      <c r="SUZ132" s="118"/>
      <c r="SVA132" s="118"/>
      <c r="SVB132" s="118"/>
      <c r="SVC132" s="118"/>
      <c r="SVD132" s="118"/>
      <c r="SVE132" s="118"/>
      <c r="SVF132" s="118"/>
      <c r="SVG132" s="118"/>
      <c r="SVH132" s="118"/>
      <c r="SVI132" s="118"/>
      <c r="SVJ132" s="118"/>
      <c r="SVK132" s="118"/>
      <c r="SVL132" s="118"/>
      <c r="SVM132" s="118"/>
      <c r="SVN132" s="118"/>
      <c r="SVO132" s="118"/>
      <c r="SVP132" s="118"/>
      <c r="SVQ132" s="118"/>
      <c r="SVR132" s="118"/>
      <c r="SVS132" s="118"/>
      <c r="SVT132" s="118"/>
      <c r="SVU132" s="118"/>
      <c r="SVV132" s="118"/>
      <c r="SVW132" s="118"/>
      <c r="SVX132" s="118"/>
      <c r="SVY132" s="118"/>
      <c r="SVZ132" s="118"/>
      <c r="SWA132" s="118"/>
      <c r="SWB132" s="118"/>
      <c r="SWC132" s="118"/>
      <c r="SWD132" s="118"/>
      <c r="SWE132" s="118"/>
      <c r="SWF132" s="118"/>
      <c r="SWG132" s="118"/>
      <c r="SWH132" s="118"/>
      <c r="SWI132" s="118"/>
      <c r="SWJ132" s="118"/>
      <c r="SWK132" s="118"/>
      <c r="SWL132" s="118"/>
      <c r="SWM132" s="118"/>
      <c r="SWN132" s="118"/>
      <c r="SWO132" s="118"/>
      <c r="SWP132" s="118"/>
      <c r="SWQ132" s="118"/>
      <c r="SWR132" s="118"/>
      <c r="SWS132" s="118"/>
      <c r="SWT132" s="118"/>
      <c r="SWU132" s="118"/>
      <c r="SWV132" s="118"/>
      <c r="SWW132" s="118"/>
      <c r="SWX132" s="118"/>
      <c r="SWY132" s="118"/>
      <c r="SWZ132" s="118"/>
      <c r="SXA132" s="118"/>
      <c r="SXB132" s="118"/>
      <c r="SXC132" s="118"/>
      <c r="SXD132" s="118"/>
      <c r="SXE132" s="118"/>
      <c r="SXF132" s="118"/>
      <c r="SXG132" s="118"/>
      <c r="SXH132" s="118"/>
      <c r="SXI132" s="118"/>
      <c r="SXJ132" s="118"/>
      <c r="SXK132" s="118"/>
      <c r="SXL132" s="118"/>
      <c r="SXM132" s="118"/>
      <c r="SXN132" s="118"/>
      <c r="SXO132" s="118"/>
      <c r="SXP132" s="118"/>
      <c r="SXQ132" s="118"/>
      <c r="SXR132" s="118"/>
      <c r="SXS132" s="118"/>
      <c r="SXT132" s="118"/>
      <c r="SXU132" s="118"/>
      <c r="SXV132" s="118"/>
      <c r="SXW132" s="118"/>
      <c r="SXX132" s="118"/>
      <c r="SXY132" s="118"/>
      <c r="SXZ132" s="118"/>
      <c r="SYA132" s="118"/>
      <c r="SYB132" s="118"/>
      <c r="SYC132" s="118"/>
      <c r="SYD132" s="118"/>
      <c r="SYE132" s="118"/>
      <c r="SYF132" s="118"/>
      <c r="SYG132" s="118"/>
      <c r="SYH132" s="118"/>
      <c r="SYI132" s="118"/>
      <c r="SYJ132" s="118"/>
      <c r="SYK132" s="118"/>
      <c r="SYL132" s="118"/>
      <c r="SYM132" s="118"/>
      <c r="SYN132" s="118"/>
      <c r="SYO132" s="118"/>
      <c r="SYP132" s="118"/>
      <c r="SYQ132" s="118"/>
      <c r="SYR132" s="118"/>
      <c r="SYS132" s="118"/>
      <c r="SYT132" s="118"/>
      <c r="SYU132" s="118"/>
      <c r="SYV132" s="118"/>
      <c r="SYW132" s="118"/>
      <c r="SYX132" s="118"/>
      <c r="SYY132" s="118"/>
      <c r="SYZ132" s="118"/>
      <c r="SZA132" s="118"/>
      <c r="SZB132" s="118"/>
      <c r="SZC132" s="118"/>
      <c r="SZD132" s="118"/>
      <c r="SZE132" s="118"/>
      <c r="SZF132" s="118"/>
      <c r="SZG132" s="118"/>
      <c r="SZH132" s="118"/>
      <c r="SZI132" s="118"/>
      <c r="SZJ132" s="118"/>
      <c r="SZK132" s="118"/>
      <c r="SZL132" s="118"/>
      <c r="SZM132" s="118"/>
      <c r="SZN132" s="118"/>
      <c r="SZO132" s="118"/>
      <c r="SZP132" s="118"/>
      <c r="SZQ132" s="118"/>
      <c r="SZR132" s="118"/>
      <c r="SZS132" s="118"/>
      <c r="SZT132" s="118"/>
      <c r="SZU132" s="118"/>
      <c r="SZV132" s="118"/>
      <c r="SZW132" s="118"/>
      <c r="SZX132" s="118"/>
      <c r="SZY132" s="118"/>
      <c r="SZZ132" s="118"/>
      <c r="TAA132" s="118"/>
      <c r="TAB132" s="118"/>
      <c r="TAC132" s="118"/>
      <c r="TAD132" s="118"/>
      <c r="TAE132" s="118"/>
      <c r="TAF132" s="118"/>
      <c r="TAG132" s="118"/>
      <c r="TAH132" s="118"/>
      <c r="TAI132" s="118"/>
      <c r="TAJ132" s="118"/>
      <c r="TAK132" s="118"/>
      <c r="TAL132" s="118"/>
      <c r="TAM132" s="118"/>
      <c r="TAN132" s="118"/>
      <c r="TAO132" s="118"/>
      <c r="TAP132" s="118"/>
      <c r="TAQ132" s="118"/>
      <c r="TAR132" s="118"/>
      <c r="TAS132" s="118"/>
      <c r="TAT132" s="118"/>
      <c r="TAU132" s="118"/>
      <c r="TAV132" s="118"/>
      <c r="TAW132" s="118"/>
      <c r="TAX132" s="118"/>
      <c r="TAY132" s="118"/>
      <c r="TAZ132" s="118"/>
      <c r="TBA132" s="118"/>
      <c r="TBB132" s="118"/>
      <c r="TBC132" s="118"/>
      <c r="TBD132" s="118"/>
      <c r="TBE132" s="118"/>
      <c r="TBF132" s="118"/>
      <c r="TBG132" s="118"/>
      <c r="TBH132" s="118"/>
      <c r="TBI132" s="118"/>
      <c r="TBJ132" s="118"/>
      <c r="TBK132" s="118"/>
      <c r="TBL132" s="118"/>
      <c r="TBM132" s="118"/>
      <c r="TBN132" s="118"/>
      <c r="TBO132" s="118"/>
      <c r="TBP132" s="118"/>
      <c r="TBQ132" s="118"/>
      <c r="TBR132" s="118"/>
      <c r="TBS132" s="118"/>
      <c r="TBT132" s="118"/>
      <c r="TBU132" s="118"/>
      <c r="TBV132" s="118"/>
      <c r="TBW132" s="118"/>
      <c r="TBX132" s="118"/>
      <c r="TBY132" s="118"/>
      <c r="TBZ132" s="118"/>
      <c r="TCA132" s="118"/>
      <c r="TCB132" s="118"/>
      <c r="TCC132" s="118"/>
      <c r="TCD132" s="118"/>
      <c r="TCE132" s="118"/>
      <c r="TCF132" s="118"/>
      <c r="TCG132" s="118"/>
      <c r="TCH132" s="118"/>
      <c r="TCI132" s="118"/>
      <c r="TCJ132" s="118"/>
      <c r="TCK132" s="118"/>
      <c r="TCL132" s="118"/>
      <c r="TCM132" s="118"/>
      <c r="TCN132" s="118"/>
      <c r="TCO132" s="118"/>
      <c r="TCP132" s="118"/>
      <c r="TCQ132" s="118"/>
      <c r="TCR132" s="118"/>
      <c r="TCS132" s="118"/>
      <c r="TCT132" s="118"/>
      <c r="TCU132" s="118"/>
      <c r="TCV132" s="118"/>
      <c r="TCW132" s="118"/>
      <c r="TCX132" s="118"/>
      <c r="TCY132" s="118"/>
      <c r="TCZ132" s="118"/>
      <c r="TDA132" s="118"/>
      <c r="TDB132" s="118"/>
      <c r="TDC132" s="118"/>
      <c r="TDD132" s="118"/>
      <c r="TDE132" s="118"/>
      <c r="TDF132" s="118"/>
      <c r="TDG132" s="118"/>
      <c r="TDH132" s="118"/>
      <c r="TDI132" s="118"/>
      <c r="TDJ132" s="118"/>
      <c r="TDK132" s="118"/>
      <c r="TDL132" s="118"/>
      <c r="TDM132" s="118"/>
      <c r="TDN132" s="118"/>
      <c r="TDO132" s="118"/>
      <c r="TDP132" s="118"/>
      <c r="TDQ132" s="118"/>
      <c r="TDR132" s="118"/>
      <c r="TDS132" s="118"/>
      <c r="TDT132" s="118"/>
      <c r="TDU132" s="118"/>
      <c r="TDV132" s="118"/>
      <c r="TDW132" s="118"/>
      <c r="TDX132" s="118"/>
      <c r="TDY132" s="118"/>
      <c r="TDZ132" s="118"/>
      <c r="TEA132" s="118"/>
      <c r="TEB132" s="118"/>
      <c r="TEC132" s="118"/>
      <c r="TED132" s="118"/>
      <c r="TEE132" s="118"/>
      <c r="TEF132" s="118"/>
      <c r="TEG132" s="118"/>
      <c r="TEH132" s="118"/>
      <c r="TEI132" s="118"/>
      <c r="TEJ132" s="118"/>
      <c r="TEK132" s="118"/>
      <c r="TEL132" s="118"/>
      <c r="TEM132" s="118"/>
      <c r="TEN132" s="118"/>
      <c r="TEO132" s="118"/>
      <c r="TEP132" s="118"/>
      <c r="TEQ132" s="118"/>
      <c r="TER132" s="118"/>
      <c r="TES132" s="118"/>
      <c r="TET132" s="118"/>
      <c r="TEU132" s="118"/>
      <c r="TEV132" s="118"/>
      <c r="TEW132" s="118"/>
      <c r="TEX132" s="118"/>
      <c r="TEY132" s="118"/>
      <c r="TEZ132" s="118"/>
      <c r="TFA132" s="118"/>
      <c r="TFB132" s="118"/>
      <c r="TFC132" s="118"/>
      <c r="TFD132" s="118"/>
      <c r="TFE132" s="118"/>
      <c r="TFF132" s="118"/>
      <c r="TFG132" s="118"/>
      <c r="TFH132" s="118"/>
      <c r="TFI132" s="118"/>
      <c r="TFJ132" s="118"/>
      <c r="TFK132" s="118"/>
      <c r="TFL132" s="118"/>
      <c r="TFM132" s="118"/>
      <c r="TFN132" s="118"/>
      <c r="TFO132" s="118"/>
      <c r="TFP132" s="118"/>
      <c r="TFQ132" s="118"/>
      <c r="TFR132" s="118"/>
      <c r="TFS132" s="118"/>
      <c r="TFT132" s="118"/>
      <c r="TFU132" s="118"/>
      <c r="TFV132" s="118"/>
      <c r="TFW132" s="118"/>
      <c r="TFX132" s="118"/>
      <c r="TFY132" s="118"/>
      <c r="TFZ132" s="118"/>
      <c r="TGA132" s="118"/>
      <c r="TGB132" s="118"/>
      <c r="TGC132" s="118"/>
      <c r="TGD132" s="118"/>
      <c r="TGE132" s="118"/>
      <c r="TGF132" s="118"/>
      <c r="TGG132" s="118"/>
      <c r="TGH132" s="118"/>
      <c r="TGI132" s="118"/>
      <c r="TGJ132" s="118"/>
      <c r="TGK132" s="118"/>
      <c r="TGL132" s="118"/>
      <c r="TGM132" s="118"/>
      <c r="TGN132" s="118"/>
      <c r="TGO132" s="118"/>
      <c r="TGP132" s="118"/>
      <c r="TGQ132" s="118"/>
      <c r="TGR132" s="118"/>
      <c r="TGS132" s="118"/>
      <c r="TGT132" s="118"/>
      <c r="TGU132" s="118"/>
      <c r="TGV132" s="118"/>
      <c r="TGW132" s="118"/>
      <c r="TGX132" s="118"/>
      <c r="TGY132" s="118"/>
      <c r="TGZ132" s="118"/>
      <c r="THA132" s="118"/>
      <c r="THB132" s="118"/>
      <c r="THC132" s="118"/>
      <c r="THD132" s="118"/>
      <c r="THE132" s="118"/>
      <c r="THF132" s="118"/>
      <c r="THG132" s="118"/>
      <c r="THH132" s="118"/>
      <c r="THI132" s="118"/>
      <c r="THJ132" s="118"/>
      <c r="THK132" s="118"/>
      <c r="THL132" s="118"/>
      <c r="THM132" s="118"/>
      <c r="THN132" s="118"/>
      <c r="THO132" s="118"/>
      <c r="THP132" s="118"/>
      <c r="THQ132" s="118"/>
      <c r="THR132" s="118"/>
      <c r="THS132" s="118"/>
      <c r="THT132" s="118"/>
      <c r="THU132" s="118"/>
      <c r="THV132" s="118"/>
      <c r="THW132" s="118"/>
      <c r="THX132" s="118"/>
      <c r="THY132" s="118"/>
      <c r="THZ132" s="118"/>
      <c r="TIA132" s="118"/>
      <c r="TIB132" s="118"/>
      <c r="TIC132" s="118"/>
      <c r="TID132" s="118"/>
      <c r="TIE132" s="118"/>
      <c r="TIF132" s="118"/>
      <c r="TIG132" s="118"/>
      <c r="TIH132" s="118"/>
      <c r="TII132" s="118"/>
      <c r="TIJ132" s="118"/>
      <c r="TIK132" s="118"/>
      <c r="TIL132" s="118"/>
      <c r="TIM132" s="118"/>
      <c r="TIN132" s="118"/>
      <c r="TIO132" s="118"/>
      <c r="TIP132" s="118"/>
      <c r="TIQ132" s="118"/>
      <c r="TIR132" s="118"/>
      <c r="TIS132" s="118"/>
      <c r="TIT132" s="118"/>
      <c r="TIU132" s="118"/>
      <c r="TIV132" s="118"/>
      <c r="TIW132" s="118"/>
      <c r="TIX132" s="118"/>
      <c r="TIY132" s="118"/>
      <c r="TIZ132" s="118"/>
      <c r="TJA132" s="118"/>
      <c r="TJB132" s="118"/>
      <c r="TJC132" s="118"/>
      <c r="TJD132" s="118"/>
      <c r="TJE132" s="118"/>
      <c r="TJF132" s="118"/>
      <c r="TJG132" s="118"/>
      <c r="TJH132" s="118"/>
      <c r="TJI132" s="118"/>
      <c r="TJJ132" s="118"/>
      <c r="TJK132" s="118"/>
      <c r="TJL132" s="118"/>
      <c r="TJM132" s="118"/>
      <c r="TJN132" s="118"/>
      <c r="TJO132" s="118"/>
      <c r="TJP132" s="118"/>
      <c r="TJQ132" s="118"/>
      <c r="TJR132" s="118"/>
      <c r="TJS132" s="118"/>
      <c r="TJT132" s="118"/>
      <c r="TJU132" s="118"/>
      <c r="TJV132" s="118"/>
      <c r="TJW132" s="118"/>
      <c r="TJX132" s="118"/>
      <c r="TJY132" s="118"/>
      <c r="TJZ132" s="118"/>
      <c r="TKA132" s="118"/>
      <c r="TKB132" s="118"/>
      <c r="TKC132" s="118"/>
      <c r="TKD132" s="118"/>
      <c r="TKE132" s="118"/>
      <c r="TKF132" s="118"/>
      <c r="TKG132" s="118"/>
      <c r="TKH132" s="118"/>
      <c r="TKI132" s="118"/>
      <c r="TKJ132" s="118"/>
      <c r="TKK132" s="118"/>
      <c r="TKL132" s="118"/>
      <c r="TKM132" s="118"/>
      <c r="TKN132" s="118"/>
      <c r="TKO132" s="118"/>
      <c r="TKP132" s="118"/>
      <c r="TKQ132" s="118"/>
      <c r="TKR132" s="118"/>
      <c r="TKS132" s="118"/>
      <c r="TKT132" s="118"/>
      <c r="TKU132" s="118"/>
      <c r="TKV132" s="118"/>
      <c r="TKW132" s="118"/>
      <c r="TKX132" s="118"/>
      <c r="TKY132" s="118"/>
      <c r="TKZ132" s="118"/>
      <c r="TLA132" s="118"/>
      <c r="TLB132" s="118"/>
      <c r="TLC132" s="118"/>
      <c r="TLD132" s="118"/>
      <c r="TLE132" s="118"/>
      <c r="TLF132" s="118"/>
      <c r="TLG132" s="118"/>
      <c r="TLH132" s="118"/>
      <c r="TLI132" s="118"/>
      <c r="TLJ132" s="118"/>
      <c r="TLK132" s="118"/>
      <c r="TLL132" s="118"/>
      <c r="TLM132" s="118"/>
      <c r="TLN132" s="118"/>
      <c r="TLO132" s="118"/>
      <c r="TLP132" s="118"/>
      <c r="TLQ132" s="118"/>
      <c r="TLR132" s="118"/>
      <c r="TLS132" s="118"/>
      <c r="TLT132" s="118"/>
      <c r="TLU132" s="118"/>
      <c r="TLV132" s="118"/>
      <c r="TLW132" s="118"/>
      <c r="TLX132" s="118"/>
      <c r="TLY132" s="118"/>
      <c r="TLZ132" s="118"/>
      <c r="TMA132" s="118"/>
      <c r="TMB132" s="118"/>
      <c r="TMC132" s="118"/>
      <c r="TMD132" s="118"/>
      <c r="TME132" s="118"/>
      <c r="TMF132" s="118"/>
      <c r="TMG132" s="118"/>
      <c r="TMH132" s="118"/>
      <c r="TMI132" s="118"/>
      <c r="TMJ132" s="118"/>
      <c r="TMK132" s="118"/>
      <c r="TML132" s="118"/>
      <c r="TMM132" s="118"/>
      <c r="TMN132" s="118"/>
      <c r="TMO132" s="118"/>
      <c r="TMP132" s="118"/>
      <c r="TMQ132" s="118"/>
      <c r="TMR132" s="118"/>
      <c r="TMS132" s="118"/>
      <c r="TMT132" s="118"/>
      <c r="TMU132" s="118"/>
      <c r="TMV132" s="118"/>
      <c r="TMW132" s="118"/>
      <c r="TMX132" s="118"/>
      <c r="TMY132" s="118"/>
      <c r="TMZ132" s="118"/>
      <c r="TNA132" s="118"/>
      <c r="TNB132" s="118"/>
      <c r="TNC132" s="118"/>
      <c r="TND132" s="118"/>
      <c r="TNE132" s="118"/>
      <c r="TNF132" s="118"/>
      <c r="TNG132" s="118"/>
      <c r="TNH132" s="118"/>
      <c r="TNI132" s="118"/>
      <c r="TNJ132" s="118"/>
      <c r="TNK132" s="118"/>
      <c r="TNL132" s="118"/>
      <c r="TNM132" s="118"/>
      <c r="TNN132" s="118"/>
      <c r="TNO132" s="118"/>
      <c r="TNP132" s="118"/>
      <c r="TNQ132" s="118"/>
      <c r="TNR132" s="118"/>
      <c r="TNS132" s="118"/>
      <c r="TNT132" s="118"/>
      <c r="TNU132" s="118"/>
      <c r="TNV132" s="118"/>
      <c r="TNW132" s="118"/>
      <c r="TNX132" s="118"/>
      <c r="TNY132" s="118"/>
      <c r="TNZ132" s="118"/>
      <c r="TOA132" s="118"/>
      <c r="TOB132" s="118"/>
      <c r="TOC132" s="118"/>
      <c r="TOD132" s="118"/>
      <c r="TOE132" s="118"/>
      <c r="TOF132" s="118"/>
      <c r="TOG132" s="118"/>
      <c r="TOH132" s="118"/>
      <c r="TOI132" s="118"/>
      <c r="TOJ132" s="118"/>
      <c r="TOK132" s="118"/>
      <c r="TOL132" s="118"/>
      <c r="TOM132" s="118"/>
      <c r="TON132" s="118"/>
      <c r="TOO132" s="118"/>
      <c r="TOP132" s="118"/>
      <c r="TOQ132" s="118"/>
      <c r="TOR132" s="118"/>
      <c r="TOS132" s="118"/>
      <c r="TOT132" s="118"/>
      <c r="TOU132" s="118"/>
      <c r="TOV132" s="118"/>
      <c r="TOW132" s="118"/>
      <c r="TOX132" s="118"/>
      <c r="TOY132" s="118"/>
      <c r="TOZ132" s="118"/>
      <c r="TPA132" s="118"/>
      <c r="TPB132" s="118"/>
      <c r="TPC132" s="118"/>
      <c r="TPD132" s="118"/>
      <c r="TPE132" s="118"/>
      <c r="TPF132" s="118"/>
      <c r="TPG132" s="118"/>
      <c r="TPH132" s="118"/>
      <c r="TPI132" s="118"/>
      <c r="TPJ132" s="118"/>
      <c r="TPK132" s="118"/>
      <c r="TPL132" s="118"/>
      <c r="TPM132" s="118"/>
      <c r="TPN132" s="118"/>
      <c r="TPO132" s="118"/>
      <c r="TPP132" s="118"/>
      <c r="TPQ132" s="118"/>
      <c r="TPR132" s="118"/>
      <c r="TPS132" s="118"/>
      <c r="TPT132" s="118"/>
      <c r="TPU132" s="118"/>
      <c r="TPV132" s="118"/>
      <c r="TPW132" s="118"/>
      <c r="TPX132" s="118"/>
      <c r="TPY132" s="118"/>
      <c r="TPZ132" s="118"/>
      <c r="TQA132" s="118"/>
      <c r="TQB132" s="118"/>
      <c r="TQC132" s="118"/>
      <c r="TQD132" s="118"/>
      <c r="TQE132" s="118"/>
      <c r="TQF132" s="118"/>
      <c r="TQG132" s="118"/>
      <c r="TQH132" s="118"/>
      <c r="TQI132" s="118"/>
      <c r="TQJ132" s="118"/>
      <c r="TQK132" s="118"/>
      <c r="TQL132" s="118"/>
      <c r="TQM132" s="118"/>
      <c r="TQN132" s="118"/>
      <c r="TQO132" s="118"/>
      <c r="TQP132" s="118"/>
      <c r="TQQ132" s="118"/>
      <c r="TQR132" s="118"/>
      <c r="TQS132" s="118"/>
      <c r="TQT132" s="118"/>
      <c r="TQU132" s="118"/>
      <c r="TQV132" s="118"/>
      <c r="TQW132" s="118"/>
      <c r="TQX132" s="118"/>
      <c r="TQY132" s="118"/>
      <c r="TQZ132" s="118"/>
      <c r="TRA132" s="118"/>
      <c r="TRB132" s="118"/>
      <c r="TRC132" s="118"/>
      <c r="TRD132" s="118"/>
      <c r="TRE132" s="118"/>
      <c r="TRF132" s="118"/>
      <c r="TRG132" s="118"/>
      <c r="TRH132" s="118"/>
      <c r="TRI132" s="118"/>
      <c r="TRJ132" s="118"/>
      <c r="TRK132" s="118"/>
      <c r="TRL132" s="118"/>
      <c r="TRM132" s="118"/>
      <c r="TRN132" s="118"/>
      <c r="TRO132" s="118"/>
      <c r="TRP132" s="118"/>
      <c r="TRQ132" s="118"/>
      <c r="TRR132" s="118"/>
      <c r="TRS132" s="118"/>
      <c r="TRT132" s="118"/>
      <c r="TRU132" s="118"/>
      <c r="TRV132" s="118"/>
      <c r="TRW132" s="118"/>
      <c r="TRX132" s="118"/>
      <c r="TRY132" s="118"/>
      <c r="TRZ132" s="118"/>
      <c r="TSA132" s="118"/>
      <c r="TSB132" s="118"/>
      <c r="TSC132" s="118"/>
      <c r="TSD132" s="118"/>
      <c r="TSE132" s="118"/>
      <c r="TSF132" s="118"/>
      <c r="TSG132" s="118"/>
      <c r="TSH132" s="118"/>
      <c r="TSI132" s="118"/>
      <c r="TSJ132" s="118"/>
      <c r="TSK132" s="118"/>
      <c r="TSL132" s="118"/>
      <c r="TSM132" s="118"/>
      <c r="TSN132" s="118"/>
      <c r="TSO132" s="118"/>
      <c r="TSP132" s="118"/>
      <c r="TSQ132" s="118"/>
      <c r="TSR132" s="118"/>
      <c r="TSS132" s="118"/>
      <c r="TST132" s="118"/>
      <c r="TSU132" s="118"/>
      <c r="TSV132" s="118"/>
      <c r="TSW132" s="118"/>
      <c r="TSX132" s="118"/>
      <c r="TSY132" s="118"/>
      <c r="TSZ132" s="118"/>
      <c r="TTA132" s="118"/>
      <c r="TTB132" s="118"/>
      <c r="TTC132" s="118"/>
      <c r="TTD132" s="118"/>
      <c r="TTE132" s="118"/>
      <c r="TTF132" s="118"/>
      <c r="TTG132" s="118"/>
      <c r="TTH132" s="118"/>
      <c r="TTI132" s="118"/>
      <c r="TTJ132" s="118"/>
      <c r="TTK132" s="118"/>
      <c r="TTL132" s="118"/>
      <c r="TTM132" s="118"/>
      <c r="TTN132" s="118"/>
      <c r="TTO132" s="118"/>
      <c r="TTP132" s="118"/>
      <c r="TTQ132" s="118"/>
      <c r="TTR132" s="118"/>
      <c r="TTS132" s="118"/>
      <c r="TTT132" s="118"/>
      <c r="TTU132" s="118"/>
      <c r="TTV132" s="118"/>
      <c r="TTW132" s="118"/>
      <c r="TTX132" s="118"/>
      <c r="TTY132" s="118"/>
      <c r="TTZ132" s="118"/>
      <c r="TUA132" s="118"/>
      <c r="TUB132" s="118"/>
      <c r="TUC132" s="118"/>
      <c r="TUD132" s="118"/>
      <c r="TUE132" s="118"/>
      <c r="TUF132" s="118"/>
      <c r="TUG132" s="118"/>
      <c r="TUH132" s="118"/>
      <c r="TUI132" s="118"/>
      <c r="TUJ132" s="118"/>
      <c r="TUK132" s="118"/>
      <c r="TUL132" s="118"/>
      <c r="TUM132" s="118"/>
      <c r="TUN132" s="118"/>
      <c r="TUO132" s="118"/>
      <c r="TUP132" s="118"/>
      <c r="TUQ132" s="118"/>
      <c r="TUR132" s="118"/>
      <c r="TUS132" s="118"/>
      <c r="TUT132" s="118"/>
      <c r="TUU132" s="118"/>
      <c r="TUV132" s="118"/>
      <c r="TUW132" s="118"/>
      <c r="TUX132" s="118"/>
      <c r="TUY132" s="118"/>
      <c r="TUZ132" s="118"/>
      <c r="TVA132" s="118"/>
      <c r="TVB132" s="118"/>
      <c r="TVC132" s="118"/>
      <c r="TVD132" s="118"/>
      <c r="TVE132" s="118"/>
      <c r="TVF132" s="118"/>
      <c r="TVG132" s="118"/>
      <c r="TVH132" s="118"/>
      <c r="TVI132" s="118"/>
      <c r="TVJ132" s="118"/>
      <c r="TVK132" s="118"/>
      <c r="TVL132" s="118"/>
      <c r="TVM132" s="118"/>
      <c r="TVN132" s="118"/>
      <c r="TVO132" s="118"/>
      <c r="TVP132" s="118"/>
      <c r="TVQ132" s="118"/>
      <c r="TVR132" s="118"/>
      <c r="TVS132" s="118"/>
      <c r="TVT132" s="118"/>
      <c r="TVU132" s="118"/>
      <c r="TVV132" s="118"/>
      <c r="TVW132" s="118"/>
      <c r="TVX132" s="118"/>
      <c r="TVY132" s="118"/>
      <c r="TVZ132" s="118"/>
      <c r="TWA132" s="118"/>
      <c r="TWB132" s="118"/>
      <c r="TWC132" s="118"/>
      <c r="TWD132" s="118"/>
      <c r="TWE132" s="118"/>
      <c r="TWF132" s="118"/>
      <c r="TWG132" s="118"/>
      <c r="TWH132" s="118"/>
      <c r="TWI132" s="118"/>
      <c r="TWJ132" s="118"/>
      <c r="TWK132" s="118"/>
      <c r="TWL132" s="118"/>
      <c r="TWM132" s="118"/>
      <c r="TWN132" s="118"/>
      <c r="TWO132" s="118"/>
      <c r="TWP132" s="118"/>
      <c r="TWQ132" s="118"/>
      <c r="TWR132" s="118"/>
      <c r="TWS132" s="118"/>
      <c r="TWT132" s="118"/>
      <c r="TWU132" s="118"/>
      <c r="TWV132" s="118"/>
      <c r="TWW132" s="118"/>
      <c r="TWX132" s="118"/>
      <c r="TWY132" s="118"/>
      <c r="TWZ132" s="118"/>
      <c r="TXA132" s="118"/>
      <c r="TXB132" s="118"/>
      <c r="TXC132" s="118"/>
      <c r="TXD132" s="118"/>
      <c r="TXE132" s="118"/>
      <c r="TXF132" s="118"/>
      <c r="TXG132" s="118"/>
      <c r="TXH132" s="118"/>
      <c r="TXI132" s="118"/>
      <c r="TXJ132" s="118"/>
      <c r="TXK132" s="118"/>
      <c r="TXL132" s="118"/>
      <c r="TXM132" s="118"/>
      <c r="TXN132" s="118"/>
      <c r="TXO132" s="118"/>
      <c r="TXP132" s="118"/>
      <c r="TXQ132" s="118"/>
      <c r="TXR132" s="118"/>
      <c r="TXS132" s="118"/>
      <c r="TXT132" s="118"/>
      <c r="TXU132" s="118"/>
      <c r="TXV132" s="118"/>
      <c r="TXW132" s="118"/>
      <c r="TXX132" s="118"/>
      <c r="TXY132" s="118"/>
      <c r="TXZ132" s="118"/>
      <c r="TYA132" s="118"/>
      <c r="TYB132" s="118"/>
      <c r="TYC132" s="118"/>
      <c r="TYD132" s="118"/>
      <c r="TYE132" s="118"/>
      <c r="TYF132" s="118"/>
      <c r="TYG132" s="118"/>
      <c r="TYH132" s="118"/>
      <c r="TYI132" s="118"/>
      <c r="TYJ132" s="118"/>
      <c r="TYK132" s="118"/>
      <c r="TYL132" s="118"/>
      <c r="TYM132" s="118"/>
      <c r="TYN132" s="118"/>
      <c r="TYO132" s="118"/>
      <c r="TYP132" s="118"/>
      <c r="TYQ132" s="118"/>
      <c r="TYR132" s="118"/>
      <c r="TYS132" s="118"/>
      <c r="TYT132" s="118"/>
      <c r="TYU132" s="118"/>
      <c r="TYV132" s="118"/>
      <c r="TYW132" s="118"/>
      <c r="TYX132" s="118"/>
      <c r="TYY132" s="118"/>
      <c r="TYZ132" s="118"/>
      <c r="TZA132" s="118"/>
      <c r="TZB132" s="118"/>
      <c r="TZC132" s="118"/>
      <c r="TZD132" s="118"/>
      <c r="TZE132" s="118"/>
      <c r="TZF132" s="118"/>
      <c r="TZG132" s="118"/>
      <c r="TZH132" s="118"/>
      <c r="TZI132" s="118"/>
      <c r="TZJ132" s="118"/>
      <c r="TZK132" s="118"/>
      <c r="TZL132" s="118"/>
      <c r="TZM132" s="118"/>
      <c r="TZN132" s="118"/>
      <c r="TZO132" s="118"/>
      <c r="TZP132" s="118"/>
      <c r="TZQ132" s="118"/>
      <c r="TZR132" s="118"/>
      <c r="TZS132" s="118"/>
      <c r="TZT132" s="118"/>
      <c r="TZU132" s="118"/>
      <c r="TZV132" s="118"/>
      <c r="TZW132" s="118"/>
      <c r="TZX132" s="118"/>
      <c r="TZY132" s="118"/>
      <c r="TZZ132" s="118"/>
      <c r="UAA132" s="118"/>
      <c r="UAB132" s="118"/>
      <c r="UAC132" s="118"/>
      <c r="UAD132" s="118"/>
      <c r="UAE132" s="118"/>
      <c r="UAF132" s="118"/>
      <c r="UAG132" s="118"/>
      <c r="UAH132" s="118"/>
      <c r="UAI132" s="118"/>
      <c r="UAJ132" s="118"/>
      <c r="UAK132" s="118"/>
      <c r="UAL132" s="118"/>
      <c r="UAM132" s="118"/>
      <c r="UAN132" s="118"/>
      <c r="UAO132" s="118"/>
      <c r="UAP132" s="118"/>
      <c r="UAQ132" s="118"/>
      <c r="UAR132" s="118"/>
      <c r="UAS132" s="118"/>
      <c r="UAT132" s="118"/>
      <c r="UAU132" s="118"/>
      <c r="UAV132" s="118"/>
      <c r="UAW132" s="118"/>
      <c r="UAX132" s="118"/>
      <c r="UAY132" s="118"/>
      <c r="UAZ132" s="118"/>
      <c r="UBA132" s="118"/>
      <c r="UBB132" s="118"/>
      <c r="UBC132" s="118"/>
      <c r="UBD132" s="118"/>
      <c r="UBE132" s="118"/>
      <c r="UBF132" s="118"/>
      <c r="UBG132" s="118"/>
      <c r="UBH132" s="118"/>
      <c r="UBI132" s="118"/>
      <c r="UBJ132" s="118"/>
      <c r="UBK132" s="118"/>
      <c r="UBL132" s="118"/>
      <c r="UBM132" s="118"/>
      <c r="UBN132" s="118"/>
      <c r="UBO132" s="118"/>
      <c r="UBP132" s="118"/>
      <c r="UBQ132" s="118"/>
      <c r="UBR132" s="118"/>
      <c r="UBS132" s="118"/>
      <c r="UBT132" s="118"/>
      <c r="UBU132" s="118"/>
      <c r="UBV132" s="118"/>
      <c r="UBW132" s="118"/>
      <c r="UBX132" s="118"/>
      <c r="UBY132" s="118"/>
      <c r="UBZ132" s="118"/>
      <c r="UCA132" s="118"/>
      <c r="UCB132" s="118"/>
      <c r="UCC132" s="118"/>
      <c r="UCD132" s="118"/>
      <c r="UCE132" s="118"/>
      <c r="UCF132" s="118"/>
      <c r="UCG132" s="118"/>
      <c r="UCH132" s="118"/>
      <c r="UCI132" s="118"/>
      <c r="UCJ132" s="118"/>
      <c r="UCK132" s="118"/>
      <c r="UCL132" s="118"/>
      <c r="UCM132" s="118"/>
      <c r="UCN132" s="118"/>
      <c r="UCO132" s="118"/>
      <c r="UCP132" s="118"/>
      <c r="UCQ132" s="118"/>
      <c r="UCR132" s="118"/>
      <c r="UCS132" s="118"/>
      <c r="UCT132" s="118"/>
      <c r="UCU132" s="118"/>
      <c r="UCV132" s="118"/>
      <c r="UCW132" s="118"/>
      <c r="UCX132" s="118"/>
      <c r="UCY132" s="118"/>
      <c r="UCZ132" s="118"/>
      <c r="UDA132" s="118"/>
      <c r="UDB132" s="118"/>
      <c r="UDC132" s="118"/>
      <c r="UDD132" s="118"/>
      <c r="UDE132" s="118"/>
      <c r="UDF132" s="118"/>
      <c r="UDG132" s="118"/>
      <c r="UDH132" s="118"/>
      <c r="UDI132" s="118"/>
      <c r="UDJ132" s="118"/>
      <c r="UDK132" s="118"/>
      <c r="UDL132" s="118"/>
      <c r="UDM132" s="118"/>
      <c r="UDN132" s="118"/>
      <c r="UDO132" s="118"/>
      <c r="UDP132" s="118"/>
      <c r="UDQ132" s="118"/>
      <c r="UDR132" s="118"/>
      <c r="UDS132" s="118"/>
      <c r="UDT132" s="118"/>
      <c r="UDU132" s="118"/>
      <c r="UDV132" s="118"/>
      <c r="UDW132" s="118"/>
      <c r="UDX132" s="118"/>
      <c r="UDY132" s="118"/>
      <c r="UDZ132" s="118"/>
      <c r="UEA132" s="118"/>
      <c r="UEB132" s="118"/>
      <c r="UEC132" s="118"/>
      <c r="UED132" s="118"/>
      <c r="UEE132" s="118"/>
      <c r="UEF132" s="118"/>
      <c r="UEG132" s="118"/>
      <c r="UEH132" s="118"/>
      <c r="UEI132" s="118"/>
      <c r="UEJ132" s="118"/>
      <c r="UEK132" s="118"/>
      <c r="UEL132" s="118"/>
      <c r="UEM132" s="118"/>
      <c r="UEN132" s="118"/>
      <c r="UEO132" s="118"/>
      <c r="UEP132" s="118"/>
      <c r="UEQ132" s="118"/>
      <c r="UER132" s="118"/>
      <c r="UES132" s="118"/>
      <c r="UET132" s="118"/>
      <c r="UEU132" s="118"/>
      <c r="UEV132" s="118"/>
      <c r="UEW132" s="118"/>
      <c r="UEX132" s="118"/>
      <c r="UEY132" s="118"/>
      <c r="UEZ132" s="118"/>
      <c r="UFA132" s="118"/>
      <c r="UFB132" s="118"/>
      <c r="UFC132" s="118"/>
      <c r="UFD132" s="118"/>
      <c r="UFE132" s="118"/>
      <c r="UFF132" s="118"/>
      <c r="UFG132" s="118"/>
      <c r="UFH132" s="118"/>
      <c r="UFI132" s="118"/>
      <c r="UFJ132" s="118"/>
      <c r="UFK132" s="118"/>
      <c r="UFL132" s="118"/>
      <c r="UFM132" s="118"/>
      <c r="UFN132" s="118"/>
      <c r="UFO132" s="118"/>
      <c r="UFP132" s="118"/>
      <c r="UFQ132" s="118"/>
      <c r="UFR132" s="118"/>
      <c r="UFS132" s="118"/>
      <c r="UFT132" s="118"/>
      <c r="UFU132" s="118"/>
      <c r="UFV132" s="118"/>
      <c r="UFW132" s="118"/>
      <c r="UFX132" s="118"/>
      <c r="UFY132" s="118"/>
      <c r="UFZ132" s="118"/>
      <c r="UGA132" s="118"/>
      <c r="UGB132" s="118"/>
      <c r="UGC132" s="118"/>
      <c r="UGD132" s="118"/>
      <c r="UGE132" s="118"/>
      <c r="UGF132" s="118"/>
      <c r="UGG132" s="118"/>
      <c r="UGH132" s="118"/>
      <c r="UGI132" s="118"/>
      <c r="UGJ132" s="118"/>
      <c r="UGK132" s="118"/>
      <c r="UGL132" s="118"/>
      <c r="UGM132" s="118"/>
      <c r="UGN132" s="118"/>
      <c r="UGO132" s="118"/>
      <c r="UGP132" s="118"/>
      <c r="UGQ132" s="118"/>
      <c r="UGR132" s="118"/>
      <c r="UGS132" s="118"/>
      <c r="UGT132" s="118"/>
      <c r="UGU132" s="118"/>
      <c r="UGV132" s="118"/>
      <c r="UGW132" s="118"/>
      <c r="UGX132" s="118"/>
      <c r="UGY132" s="118"/>
      <c r="UGZ132" s="118"/>
      <c r="UHA132" s="118"/>
      <c r="UHB132" s="118"/>
      <c r="UHC132" s="118"/>
      <c r="UHD132" s="118"/>
      <c r="UHE132" s="118"/>
      <c r="UHF132" s="118"/>
      <c r="UHG132" s="118"/>
      <c r="UHH132" s="118"/>
      <c r="UHI132" s="118"/>
      <c r="UHJ132" s="118"/>
      <c r="UHK132" s="118"/>
      <c r="UHL132" s="118"/>
      <c r="UHM132" s="118"/>
      <c r="UHN132" s="118"/>
      <c r="UHO132" s="118"/>
      <c r="UHP132" s="118"/>
      <c r="UHQ132" s="118"/>
      <c r="UHR132" s="118"/>
      <c r="UHS132" s="118"/>
      <c r="UHT132" s="118"/>
      <c r="UHU132" s="118"/>
      <c r="UHV132" s="118"/>
      <c r="UHW132" s="118"/>
      <c r="UHX132" s="118"/>
      <c r="UHY132" s="118"/>
      <c r="UHZ132" s="118"/>
      <c r="UIA132" s="118"/>
      <c r="UIB132" s="118"/>
      <c r="UIC132" s="118"/>
      <c r="UID132" s="118"/>
      <c r="UIE132" s="118"/>
      <c r="UIF132" s="118"/>
      <c r="UIG132" s="118"/>
      <c r="UIH132" s="118"/>
      <c r="UII132" s="118"/>
      <c r="UIJ132" s="118"/>
      <c r="UIK132" s="118"/>
      <c r="UIL132" s="118"/>
      <c r="UIM132" s="118"/>
      <c r="UIN132" s="118"/>
      <c r="UIO132" s="118"/>
      <c r="UIP132" s="118"/>
      <c r="UIQ132" s="118"/>
      <c r="UIR132" s="118"/>
      <c r="UIS132" s="118"/>
      <c r="UIT132" s="118"/>
      <c r="UIU132" s="118"/>
      <c r="UIV132" s="118"/>
      <c r="UIW132" s="118"/>
      <c r="UIX132" s="118"/>
      <c r="UIY132" s="118"/>
      <c r="UIZ132" s="118"/>
      <c r="UJA132" s="118"/>
      <c r="UJB132" s="118"/>
      <c r="UJC132" s="118"/>
      <c r="UJD132" s="118"/>
      <c r="UJE132" s="118"/>
      <c r="UJF132" s="118"/>
      <c r="UJG132" s="118"/>
      <c r="UJH132" s="118"/>
      <c r="UJI132" s="118"/>
      <c r="UJJ132" s="118"/>
      <c r="UJK132" s="118"/>
      <c r="UJL132" s="118"/>
      <c r="UJM132" s="118"/>
      <c r="UJN132" s="118"/>
      <c r="UJO132" s="118"/>
      <c r="UJP132" s="118"/>
      <c r="UJQ132" s="118"/>
      <c r="UJR132" s="118"/>
      <c r="UJS132" s="118"/>
      <c r="UJT132" s="118"/>
      <c r="UJU132" s="118"/>
      <c r="UJV132" s="118"/>
      <c r="UJW132" s="118"/>
      <c r="UJX132" s="118"/>
      <c r="UJY132" s="118"/>
      <c r="UJZ132" s="118"/>
      <c r="UKA132" s="118"/>
      <c r="UKB132" s="118"/>
      <c r="UKC132" s="118"/>
      <c r="UKD132" s="118"/>
      <c r="UKE132" s="118"/>
      <c r="UKF132" s="118"/>
      <c r="UKG132" s="118"/>
      <c r="UKH132" s="118"/>
      <c r="UKI132" s="118"/>
      <c r="UKJ132" s="118"/>
      <c r="UKK132" s="118"/>
      <c r="UKL132" s="118"/>
      <c r="UKM132" s="118"/>
      <c r="UKN132" s="118"/>
      <c r="UKO132" s="118"/>
      <c r="UKP132" s="118"/>
      <c r="UKQ132" s="118"/>
      <c r="UKR132" s="118"/>
      <c r="UKS132" s="118"/>
      <c r="UKT132" s="118"/>
      <c r="UKU132" s="118"/>
      <c r="UKV132" s="118"/>
      <c r="UKW132" s="118"/>
      <c r="UKX132" s="118"/>
      <c r="UKY132" s="118"/>
      <c r="UKZ132" s="118"/>
      <c r="ULA132" s="118"/>
      <c r="ULB132" s="118"/>
      <c r="ULC132" s="118"/>
      <c r="ULD132" s="118"/>
      <c r="ULE132" s="118"/>
      <c r="ULF132" s="118"/>
      <c r="ULG132" s="118"/>
      <c r="ULH132" s="118"/>
      <c r="ULI132" s="118"/>
      <c r="ULJ132" s="118"/>
      <c r="ULK132" s="118"/>
      <c r="ULL132" s="118"/>
      <c r="ULM132" s="118"/>
      <c r="ULN132" s="118"/>
      <c r="ULO132" s="118"/>
      <c r="ULP132" s="118"/>
      <c r="ULQ132" s="118"/>
      <c r="ULR132" s="118"/>
      <c r="ULS132" s="118"/>
      <c r="ULT132" s="118"/>
      <c r="ULU132" s="118"/>
      <c r="ULV132" s="118"/>
      <c r="ULW132" s="118"/>
      <c r="ULX132" s="118"/>
      <c r="ULY132" s="118"/>
      <c r="ULZ132" s="118"/>
      <c r="UMA132" s="118"/>
      <c r="UMB132" s="118"/>
      <c r="UMC132" s="118"/>
      <c r="UMD132" s="118"/>
      <c r="UME132" s="118"/>
      <c r="UMF132" s="118"/>
      <c r="UMG132" s="118"/>
      <c r="UMH132" s="118"/>
      <c r="UMI132" s="118"/>
      <c r="UMJ132" s="118"/>
      <c r="UMK132" s="118"/>
      <c r="UML132" s="118"/>
      <c r="UMM132" s="118"/>
      <c r="UMN132" s="118"/>
      <c r="UMO132" s="118"/>
      <c r="UMP132" s="118"/>
      <c r="UMQ132" s="118"/>
      <c r="UMR132" s="118"/>
      <c r="UMS132" s="118"/>
      <c r="UMT132" s="118"/>
      <c r="UMU132" s="118"/>
      <c r="UMV132" s="118"/>
      <c r="UMW132" s="118"/>
      <c r="UMX132" s="118"/>
      <c r="UMY132" s="118"/>
      <c r="UMZ132" s="118"/>
      <c r="UNA132" s="118"/>
      <c r="UNB132" s="118"/>
      <c r="UNC132" s="118"/>
      <c r="UND132" s="118"/>
      <c r="UNE132" s="118"/>
      <c r="UNF132" s="118"/>
      <c r="UNG132" s="118"/>
      <c r="UNH132" s="118"/>
      <c r="UNI132" s="118"/>
      <c r="UNJ132" s="118"/>
      <c r="UNK132" s="118"/>
      <c r="UNL132" s="118"/>
      <c r="UNM132" s="118"/>
      <c r="UNN132" s="118"/>
      <c r="UNO132" s="118"/>
      <c r="UNP132" s="118"/>
      <c r="UNQ132" s="118"/>
      <c r="UNR132" s="118"/>
      <c r="UNS132" s="118"/>
      <c r="UNT132" s="118"/>
      <c r="UNU132" s="118"/>
      <c r="UNV132" s="118"/>
      <c r="UNW132" s="118"/>
      <c r="UNX132" s="118"/>
      <c r="UNY132" s="118"/>
      <c r="UNZ132" s="118"/>
      <c r="UOA132" s="118"/>
      <c r="UOB132" s="118"/>
      <c r="UOC132" s="118"/>
      <c r="UOD132" s="118"/>
      <c r="UOE132" s="118"/>
      <c r="UOF132" s="118"/>
      <c r="UOG132" s="118"/>
      <c r="UOH132" s="118"/>
      <c r="UOI132" s="118"/>
      <c r="UOJ132" s="118"/>
      <c r="UOK132" s="118"/>
      <c r="UOL132" s="118"/>
      <c r="UOM132" s="118"/>
      <c r="UON132" s="118"/>
      <c r="UOO132" s="118"/>
      <c r="UOP132" s="118"/>
      <c r="UOQ132" s="118"/>
      <c r="UOR132" s="118"/>
      <c r="UOS132" s="118"/>
      <c r="UOT132" s="118"/>
      <c r="UOU132" s="118"/>
      <c r="UOV132" s="118"/>
      <c r="UOW132" s="118"/>
      <c r="UOX132" s="118"/>
      <c r="UOY132" s="118"/>
      <c r="UOZ132" s="118"/>
      <c r="UPA132" s="118"/>
      <c r="UPB132" s="118"/>
      <c r="UPC132" s="118"/>
      <c r="UPD132" s="118"/>
      <c r="UPE132" s="118"/>
      <c r="UPF132" s="118"/>
      <c r="UPG132" s="118"/>
      <c r="UPH132" s="118"/>
      <c r="UPI132" s="118"/>
      <c r="UPJ132" s="118"/>
      <c r="UPK132" s="118"/>
      <c r="UPL132" s="118"/>
      <c r="UPM132" s="118"/>
      <c r="UPN132" s="118"/>
      <c r="UPO132" s="118"/>
      <c r="UPP132" s="118"/>
      <c r="UPQ132" s="118"/>
      <c r="UPR132" s="118"/>
      <c r="UPS132" s="118"/>
      <c r="UPT132" s="118"/>
      <c r="UPU132" s="118"/>
      <c r="UPV132" s="118"/>
      <c r="UPW132" s="118"/>
      <c r="UPX132" s="118"/>
      <c r="UPY132" s="118"/>
      <c r="UPZ132" s="118"/>
      <c r="UQA132" s="118"/>
      <c r="UQB132" s="118"/>
      <c r="UQC132" s="118"/>
      <c r="UQD132" s="118"/>
      <c r="UQE132" s="118"/>
      <c r="UQF132" s="118"/>
      <c r="UQG132" s="118"/>
      <c r="UQH132" s="118"/>
      <c r="UQI132" s="118"/>
      <c r="UQJ132" s="118"/>
      <c r="UQK132" s="118"/>
      <c r="UQL132" s="118"/>
      <c r="UQM132" s="118"/>
      <c r="UQN132" s="118"/>
      <c r="UQO132" s="118"/>
      <c r="UQP132" s="118"/>
      <c r="UQQ132" s="118"/>
      <c r="UQR132" s="118"/>
      <c r="UQS132" s="118"/>
      <c r="UQT132" s="118"/>
      <c r="UQU132" s="118"/>
      <c r="UQV132" s="118"/>
      <c r="UQW132" s="118"/>
      <c r="UQX132" s="118"/>
      <c r="UQY132" s="118"/>
      <c r="UQZ132" s="118"/>
      <c r="URA132" s="118"/>
      <c r="URB132" s="118"/>
      <c r="URC132" s="118"/>
      <c r="URD132" s="118"/>
      <c r="URE132" s="118"/>
      <c r="URF132" s="118"/>
      <c r="URG132" s="118"/>
      <c r="URH132" s="118"/>
      <c r="URI132" s="118"/>
      <c r="URJ132" s="118"/>
      <c r="URK132" s="118"/>
      <c r="URL132" s="118"/>
      <c r="URM132" s="118"/>
      <c r="URN132" s="118"/>
      <c r="URO132" s="118"/>
      <c r="URP132" s="118"/>
      <c r="URQ132" s="118"/>
      <c r="URR132" s="118"/>
      <c r="URS132" s="118"/>
      <c r="URT132" s="118"/>
      <c r="URU132" s="118"/>
      <c r="URV132" s="118"/>
      <c r="URW132" s="118"/>
      <c r="URX132" s="118"/>
      <c r="URY132" s="118"/>
      <c r="URZ132" s="118"/>
      <c r="USA132" s="118"/>
      <c r="USB132" s="118"/>
      <c r="USC132" s="118"/>
      <c r="USD132" s="118"/>
      <c r="USE132" s="118"/>
      <c r="USF132" s="118"/>
      <c r="USG132" s="118"/>
      <c r="USH132" s="118"/>
      <c r="USI132" s="118"/>
      <c r="USJ132" s="118"/>
      <c r="USK132" s="118"/>
      <c r="USL132" s="118"/>
      <c r="USM132" s="118"/>
      <c r="USN132" s="118"/>
      <c r="USO132" s="118"/>
      <c r="USP132" s="118"/>
      <c r="USQ132" s="118"/>
      <c r="USR132" s="118"/>
      <c r="USS132" s="118"/>
      <c r="UST132" s="118"/>
      <c r="USU132" s="118"/>
      <c r="USV132" s="118"/>
      <c r="USW132" s="118"/>
      <c r="USX132" s="118"/>
      <c r="USY132" s="118"/>
      <c r="USZ132" s="118"/>
      <c r="UTA132" s="118"/>
      <c r="UTB132" s="118"/>
      <c r="UTC132" s="118"/>
      <c r="UTD132" s="118"/>
      <c r="UTE132" s="118"/>
      <c r="UTF132" s="118"/>
      <c r="UTG132" s="118"/>
      <c r="UTH132" s="118"/>
      <c r="UTI132" s="118"/>
      <c r="UTJ132" s="118"/>
      <c r="UTK132" s="118"/>
      <c r="UTL132" s="118"/>
      <c r="UTM132" s="118"/>
      <c r="UTN132" s="118"/>
      <c r="UTO132" s="118"/>
      <c r="UTP132" s="118"/>
      <c r="UTQ132" s="118"/>
      <c r="UTR132" s="118"/>
      <c r="UTS132" s="118"/>
      <c r="UTT132" s="118"/>
      <c r="UTU132" s="118"/>
      <c r="UTV132" s="118"/>
      <c r="UTW132" s="118"/>
      <c r="UTX132" s="118"/>
      <c r="UTY132" s="118"/>
      <c r="UTZ132" s="118"/>
      <c r="UUA132" s="118"/>
      <c r="UUB132" s="118"/>
      <c r="UUC132" s="118"/>
      <c r="UUD132" s="118"/>
      <c r="UUE132" s="118"/>
      <c r="UUF132" s="118"/>
      <c r="UUG132" s="118"/>
      <c r="UUH132" s="118"/>
      <c r="UUI132" s="118"/>
      <c r="UUJ132" s="118"/>
      <c r="UUK132" s="118"/>
      <c r="UUL132" s="118"/>
      <c r="UUM132" s="118"/>
      <c r="UUN132" s="118"/>
      <c r="UUO132" s="118"/>
      <c r="UUP132" s="118"/>
      <c r="UUQ132" s="118"/>
      <c r="UUR132" s="118"/>
      <c r="UUS132" s="118"/>
      <c r="UUT132" s="118"/>
      <c r="UUU132" s="118"/>
      <c r="UUV132" s="118"/>
      <c r="UUW132" s="118"/>
      <c r="UUX132" s="118"/>
      <c r="UUY132" s="118"/>
      <c r="UUZ132" s="118"/>
      <c r="UVA132" s="118"/>
      <c r="UVB132" s="118"/>
      <c r="UVC132" s="118"/>
      <c r="UVD132" s="118"/>
      <c r="UVE132" s="118"/>
      <c r="UVF132" s="118"/>
      <c r="UVG132" s="118"/>
      <c r="UVH132" s="118"/>
      <c r="UVI132" s="118"/>
      <c r="UVJ132" s="118"/>
      <c r="UVK132" s="118"/>
      <c r="UVL132" s="118"/>
      <c r="UVM132" s="118"/>
      <c r="UVN132" s="118"/>
      <c r="UVO132" s="118"/>
      <c r="UVP132" s="118"/>
      <c r="UVQ132" s="118"/>
      <c r="UVR132" s="118"/>
      <c r="UVS132" s="118"/>
      <c r="UVT132" s="118"/>
      <c r="UVU132" s="118"/>
      <c r="UVV132" s="118"/>
      <c r="UVW132" s="118"/>
      <c r="UVX132" s="118"/>
      <c r="UVY132" s="118"/>
      <c r="UVZ132" s="118"/>
      <c r="UWA132" s="118"/>
      <c r="UWB132" s="118"/>
      <c r="UWC132" s="118"/>
      <c r="UWD132" s="118"/>
      <c r="UWE132" s="118"/>
      <c r="UWF132" s="118"/>
      <c r="UWG132" s="118"/>
      <c r="UWH132" s="118"/>
      <c r="UWI132" s="118"/>
      <c r="UWJ132" s="118"/>
      <c r="UWK132" s="118"/>
      <c r="UWL132" s="118"/>
      <c r="UWM132" s="118"/>
      <c r="UWN132" s="118"/>
      <c r="UWO132" s="118"/>
      <c r="UWP132" s="118"/>
      <c r="UWQ132" s="118"/>
      <c r="UWR132" s="118"/>
      <c r="UWS132" s="118"/>
      <c r="UWT132" s="118"/>
      <c r="UWU132" s="118"/>
      <c r="UWV132" s="118"/>
      <c r="UWW132" s="118"/>
      <c r="UWX132" s="118"/>
      <c r="UWY132" s="118"/>
      <c r="UWZ132" s="118"/>
      <c r="UXA132" s="118"/>
      <c r="UXB132" s="118"/>
      <c r="UXC132" s="118"/>
      <c r="UXD132" s="118"/>
      <c r="UXE132" s="118"/>
      <c r="UXF132" s="118"/>
      <c r="UXG132" s="118"/>
      <c r="UXH132" s="118"/>
      <c r="UXI132" s="118"/>
      <c r="UXJ132" s="118"/>
      <c r="UXK132" s="118"/>
      <c r="UXL132" s="118"/>
      <c r="UXM132" s="118"/>
      <c r="UXN132" s="118"/>
      <c r="UXO132" s="118"/>
      <c r="UXP132" s="118"/>
      <c r="UXQ132" s="118"/>
      <c r="UXR132" s="118"/>
      <c r="UXS132" s="118"/>
      <c r="UXT132" s="118"/>
      <c r="UXU132" s="118"/>
      <c r="UXV132" s="118"/>
      <c r="UXW132" s="118"/>
      <c r="UXX132" s="118"/>
      <c r="UXY132" s="118"/>
      <c r="UXZ132" s="118"/>
      <c r="UYA132" s="118"/>
      <c r="UYB132" s="118"/>
      <c r="UYC132" s="118"/>
      <c r="UYD132" s="118"/>
      <c r="UYE132" s="118"/>
      <c r="UYF132" s="118"/>
      <c r="UYG132" s="118"/>
      <c r="UYH132" s="118"/>
      <c r="UYI132" s="118"/>
      <c r="UYJ132" s="118"/>
      <c r="UYK132" s="118"/>
      <c r="UYL132" s="118"/>
      <c r="UYM132" s="118"/>
      <c r="UYN132" s="118"/>
      <c r="UYO132" s="118"/>
      <c r="UYP132" s="118"/>
      <c r="UYQ132" s="118"/>
      <c r="UYR132" s="118"/>
      <c r="UYS132" s="118"/>
      <c r="UYT132" s="118"/>
      <c r="UYU132" s="118"/>
      <c r="UYV132" s="118"/>
      <c r="UYW132" s="118"/>
      <c r="UYX132" s="118"/>
      <c r="UYY132" s="118"/>
      <c r="UYZ132" s="118"/>
      <c r="UZA132" s="118"/>
      <c r="UZB132" s="118"/>
      <c r="UZC132" s="118"/>
      <c r="UZD132" s="118"/>
      <c r="UZE132" s="118"/>
      <c r="UZF132" s="118"/>
      <c r="UZG132" s="118"/>
      <c r="UZH132" s="118"/>
      <c r="UZI132" s="118"/>
      <c r="UZJ132" s="118"/>
      <c r="UZK132" s="118"/>
      <c r="UZL132" s="118"/>
      <c r="UZM132" s="118"/>
      <c r="UZN132" s="118"/>
      <c r="UZO132" s="118"/>
      <c r="UZP132" s="118"/>
      <c r="UZQ132" s="118"/>
      <c r="UZR132" s="118"/>
      <c r="UZS132" s="118"/>
      <c r="UZT132" s="118"/>
      <c r="UZU132" s="118"/>
      <c r="UZV132" s="118"/>
      <c r="UZW132" s="118"/>
      <c r="UZX132" s="118"/>
      <c r="UZY132" s="118"/>
      <c r="UZZ132" s="118"/>
      <c r="VAA132" s="118"/>
      <c r="VAB132" s="118"/>
      <c r="VAC132" s="118"/>
      <c r="VAD132" s="118"/>
      <c r="VAE132" s="118"/>
      <c r="VAF132" s="118"/>
      <c r="VAG132" s="118"/>
      <c r="VAH132" s="118"/>
      <c r="VAI132" s="118"/>
      <c r="VAJ132" s="118"/>
      <c r="VAK132" s="118"/>
      <c r="VAL132" s="118"/>
      <c r="VAM132" s="118"/>
      <c r="VAN132" s="118"/>
      <c r="VAO132" s="118"/>
      <c r="VAP132" s="118"/>
      <c r="VAQ132" s="118"/>
      <c r="VAR132" s="118"/>
      <c r="VAS132" s="118"/>
      <c r="VAT132" s="118"/>
      <c r="VAU132" s="118"/>
      <c r="VAV132" s="118"/>
      <c r="VAW132" s="118"/>
      <c r="VAX132" s="118"/>
      <c r="VAY132" s="118"/>
      <c r="VAZ132" s="118"/>
      <c r="VBA132" s="118"/>
      <c r="VBB132" s="118"/>
      <c r="VBC132" s="118"/>
      <c r="VBD132" s="118"/>
      <c r="VBE132" s="118"/>
      <c r="VBF132" s="118"/>
      <c r="VBG132" s="118"/>
      <c r="VBH132" s="118"/>
      <c r="VBI132" s="118"/>
      <c r="VBJ132" s="118"/>
      <c r="VBK132" s="118"/>
      <c r="VBL132" s="118"/>
      <c r="VBM132" s="118"/>
      <c r="VBN132" s="118"/>
      <c r="VBO132" s="118"/>
      <c r="VBP132" s="118"/>
      <c r="VBQ132" s="118"/>
      <c r="VBR132" s="118"/>
      <c r="VBS132" s="118"/>
      <c r="VBT132" s="118"/>
      <c r="VBU132" s="118"/>
      <c r="VBV132" s="118"/>
      <c r="VBW132" s="118"/>
      <c r="VBX132" s="118"/>
      <c r="VBY132" s="118"/>
      <c r="VBZ132" s="118"/>
      <c r="VCA132" s="118"/>
      <c r="VCB132" s="118"/>
      <c r="VCC132" s="118"/>
      <c r="VCD132" s="118"/>
      <c r="VCE132" s="118"/>
      <c r="VCF132" s="118"/>
      <c r="VCG132" s="118"/>
      <c r="VCH132" s="118"/>
      <c r="VCI132" s="118"/>
      <c r="VCJ132" s="118"/>
      <c r="VCK132" s="118"/>
      <c r="VCL132" s="118"/>
      <c r="VCM132" s="118"/>
      <c r="VCN132" s="118"/>
      <c r="VCO132" s="118"/>
      <c r="VCP132" s="118"/>
      <c r="VCQ132" s="118"/>
      <c r="VCR132" s="118"/>
      <c r="VCS132" s="118"/>
      <c r="VCT132" s="118"/>
      <c r="VCU132" s="118"/>
      <c r="VCV132" s="118"/>
      <c r="VCW132" s="118"/>
      <c r="VCX132" s="118"/>
      <c r="VCY132" s="118"/>
      <c r="VCZ132" s="118"/>
      <c r="VDA132" s="118"/>
      <c r="VDB132" s="118"/>
      <c r="VDC132" s="118"/>
      <c r="VDD132" s="118"/>
      <c r="VDE132" s="118"/>
      <c r="VDF132" s="118"/>
      <c r="VDG132" s="118"/>
      <c r="VDH132" s="118"/>
      <c r="VDI132" s="118"/>
      <c r="VDJ132" s="118"/>
      <c r="VDK132" s="118"/>
      <c r="VDL132" s="118"/>
      <c r="VDM132" s="118"/>
      <c r="VDN132" s="118"/>
      <c r="VDO132" s="118"/>
      <c r="VDP132" s="118"/>
      <c r="VDQ132" s="118"/>
      <c r="VDR132" s="118"/>
      <c r="VDS132" s="118"/>
      <c r="VDT132" s="118"/>
      <c r="VDU132" s="118"/>
      <c r="VDV132" s="118"/>
      <c r="VDW132" s="118"/>
      <c r="VDX132" s="118"/>
      <c r="VDY132" s="118"/>
      <c r="VDZ132" s="118"/>
      <c r="VEA132" s="118"/>
      <c r="VEB132" s="118"/>
      <c r="VEC132" s="118"/>
      <c r="VED132" s="118"/>
      <c r="VEE132" s="118"/>
      <c r="VEF132" s="118"/>
      <c r="VEG132" s="118"/>
      <c r="VEH132" s="118"/>
      <c r="VEI132" s="118"/>
      <c r="VEJ132" s="118"/>
      <c r="VEK132" s="118"/>
      <c r="VEL132" s="118"/>
      <c r="VEM132" s="118"/>
      <c r="VEN132" s="118"/>
      <c r="VEO132" s="118"/>
      <c r="VEP132" s="118"/>
      <c r="VEQ132" s="118"/>
      <c r="VER132" s="118"/>
      <c r="VES132" s="118"/>
      <c r="VET132" s="118"/>
      <c r="VEU132" s="118"/>
      <c r="VEV132" s="118"/>
      <c r="VEW132" s="118"/>
      <c r="VEX132" s="118"/>
      <c r="VEY132" s="118"/>
      <c r="VEZ132" s="118"/>
      <c r="VFA132" s="118"/>
      <c r="VFB132" s="118"/>
      <c r="VFC132" s="118"/>
      <c r="VFD132" s="118"/>
      <c r="VFE132" s="118"/>
      <c r="VFF132" s="118"/>
      <c r="VFG132" s="118"/>
      <c r="VFH132" s="118"/>
      <c r="VFI132" s="118"/>
      <c r="VFJ132" s="118"/>
      <c r="VFK132" s="118"/>
      <c r="VFL132" s="118"/>
      <c r="VFM132" s="118"/>
      <c r="VFN132" s="118"/>
      <c r="VFO132" s="118"/>
      <c r="VFP132" s="118"/>
      <c r="VFQ132" s="118"/>
      <c r="VFR132" s="118"/>
      <c r="VFS132" s="118"/>
      <c r="VFT132" s="118"/>
      <c r="VFU132" s="118"/>
      <c r="VFV132" s="118"/>
      <c r="VFW132" s="118"/>
      <c r="VFX132" s="118"/>
      <c r="VFY132" s="118"/>
      <c r="VFZ132" s="118"/>
      <c r="VGA132" s="118"/>
      <c r="VGB132" s="118"/>
      <c r="VGC132" s="118"/>
      <c r="VGD132" s="118"/>
      <c r="VGE132" s="118"/>
      <c r="VGF132" s="118"/>
      <c r="VGG132" s="118"/>
      <c r="VGH132" s="118"/>
      <c r="VGI132" s="118"/>
      <c r="VGJ132" s="118"/>
      <c r="VGK132" s="118"/>
      <c r="VGL132" s="118"/>
      <c r="VGM132" s="118"/>
      <c r="VGN132" s="118"/>
      <c r="VGO132" s="118"/>
      <c r="VGP132" s="118"/>
      <c r="VGQ132" s="118"/>
      <c r="VGR132" s="118"/>
      <c r="VGS132" s="118"/>
      <c r="VGT132" s="118"/>
      <c r="VGU132" s="118"/>
      <c r="VGV132" s="118"/>
      <c r="VGW132" s="118"/>
      <c r="VGX132" s="118"/>
      <c r="VGY132" s="118"/>
      <c r="VGZ132" s="118"/>
      <c r="VHA132" s="118"/>
      <c r="VHB132" s="118"/>
      <c r="VHC132" s="118"/>
      <c r="VHD132" s="118"/>
      <c r="VHE132" s="118"/>
      <c r="VHF132" s="118"/>
      <c r="VHG132" s="118"/>
      <c r="VHH132" s="118"/>
      <c r="VHI132" s="118"/>
      <c r="VHJ132" s="118"/>
      <c r="VHK132" s="118"/>
      <c r="VHL132" s="118"/>
      <c r="VHM132" s="118"/>
      <c r="VHN132" s="118"/>
      <c r="VHO132" s="118"/>
      <c r="VHP132" s="118"/>
      <c r="VHQ132" s="118"/>
      <c r="VHR132" s="118"/>
      <c r="VHS132" s="118"/>
      <c r="VHT132" s="118"/>
      <c r="VHU132" s="118"/>
      <c r="VHV132" s="118"/>
      <c r="VHW132" s="118"/>
      <c r="VHX132" s="118"/>
      <c r="VHY132" s="118"/>
      <c r="VHZ132" s="118"/>
      <c r="VIA132" s="118"/>
      <c r="VIB132" s="118"/>
      <c r="VIC132" s="118"/>
      <c r="VID132" s="118"/>
      <c r="VIE132" s="118"/>
      <c r="VIF132" s="118"/>
      <c r="VIG132" s="118"/>
      <c r="VIH132" s="118"/>
      <c r="VII132" s="118"/>
      <c r="VIJ132" s="118"/>
      <c r="VIK132" s="118"/>
      <c r="VIL132" s="118"/>
      <c r="VIM132" s="118"/>
      <c r="VIN132" s="118"/>
      <c r="VIO132" s="118"/>
      <c r="VIP132" s="118"/>
      <c r="VIQ132" s="118"/>
      <c r="VIR132" s="118"/>
      <c r="VIS132" s="118"/>
      <c r="VIT132" s="118"/>
      <c r="VIU132" s="118"/>
      <c r="VIV132" s="118"/>
      <c r="VIW132" s="118"/>
      <c r="VIX132" s="118"/>
      <c r="VIY132" s="118"/>
      <c r="VIZ132" s="118"/>
      <c r="VJA132" s="118"/>
      <c r="VJB132" s="118"/>
      <c r="VJC132" s="118"/>
      <c r="VJD132" s="118"/>
      <c r="VJE132" s="118"/>
      <c r="VJF132" s="118"/>
      <c r="VJG132" s="118"/>
      <c r="VJH132" s="118"/>
      <c r="VJI132" s="118"/>
      <c r="VJJ132" s="118"/>
      <c r="VJK132" s="118"/>
      <c r="VJL132" s="118"/>
      <c r="VJM132" s="118"/>
      <c r="VJN132" s="118"/>
      <c r="VJO132" s="118"/>
      <c r="VJP132" s="118"/>
      <c r="VJQ132" s="118"/>
      <c r="VJR132" s="118"/>
      <c r="VJS132" s="118"/>
      <c r="VJT132" s="118"/>
      <c r="VJU132" s="118"/>
      <c r="VJV132" s="118"/>
      <c r="VJW132" s="118"/>
      <c r="VJX132" s="118"/>
      <c r="VJY132" s="118"/>
      <c r="VJZ132" s="118"/>
      <c r="VKA132" s="118"/>
      <c r="VKB132" s="118"/>
      <c r="VKC132" s="118"/>
      <c r="VKD132" s="118"/>
      <c r="VKE132" s="118"/>
      <c r="VKF132" s="118"/>
      <c r="VKG132" s="118"/>
      <c r="VKH132" s="118"/>
      <c r="VKI132" s="118"/>
      <c r="VKJ132" s="118"/>
      <c r="VKK132" s="118"/>
      <c r="VKL132" s="118"/>
      <c r="VKM132" s="118"/>
      <c r="VKN132" s="118"/>
      <c r="VKO132" s="118"/>
      <c r="VKP132" s="118"/>
      <c r="VKQ132" s="118"/>
      <c r="VKR132" s="118"/>
      <c r="VKS132" s="118"/>
      <c r="VKT132" s="118"/>
      <c r="VKU132" s="118"/>
      <c r="VKV132" s="118"/>
      <c r="VKW132" s="118"/>
      <c r="VKX132" s="118"/>
      <c r="VKY132" s="118"/>
      <c r="VKZ132" s="118"/>
      <c r="VLA132" s="118"/>
      <c r="VLB132" s="118"/>
      <c r="VLC132" s="118"/>
      <c r="VLD132" s="118"/>
      <c r="VLE132" s="118"/>
      <c r="VLF132" s="118"/>
      <c r="VLG132" s="118"/>
      <c r="VLH132" s="118"/>
      <c r="VLI132" s="118"/>
      <c r="VLJ132" s="118"/>
      <c r="VLK132" s="118"/>
      <c r="VLL132" s="118"/>
      <c r="VLM132" s="118"/>
      <c r="VLN132" s="118"/>
      <c r="VLO132" s="118"/>
      <c r="VLP132" s="118"/>
      <c r="VLQ132" s="118"/>
      <c r="VLR132" s="118"/>
      <c r="VLS132" s="118"/>
      <c r="VLT132" s="118"/>
      <c r="VLU132" s="118"/>
      <c r="VLV132" s="118"/>
      <c r="VLW132" s="118"/>
      <c r="VLX132" s="118"/>
      <c r="VLY132" s="118"/>
      <c r="VLZ132" s="118"/>
      <c r="VMA132" s="118"/>
      <c r="VMB132" s="118"/>
      <c r="VMC132" s="118"/>
      <c r="VMD132" s="118"/>
      <c r="VME132" s="118"/>
      <c r="VMF132" s="118"/>
      <c r="VMG132" s="118"/>
      <c r="VMH132" s="118"/>
      <c r="VMI132" s="118"/>
      <c r="VMJ132" s="118"/>
      <c r="VMK132" s="118"/>
      <c r="VML132" s="118"/>
      <c r="VMM132" s="118"/>
      <c r="VMN132" s="118"/>
      <c r="VMO132" s="118"/>
      <c r="VMP132" s="118"/>
      <c r="VMQ132" s="118"/>
      <c r="VMR132" s="118"/>
      <c r="VMS132" s="118"/>
      <c r="VMT132" s="118"/>
      <c r="VMU132" s="118"/>
      <c r="VMV132" s="118"/>
      <c r="VMW132" s="118"/>
      <c r="VMX132" s="118"/>
      <c r="VMY132" s="118"/>
      <c r="VMZ132" s="118"/>
      <c r="VNA132" s="118"/>
      <c r="VNB132" s="118"/>
      <c r="VNC132" s="118"/>
      <c r="VND132" s="118"/>
      <c r="VNE132" s="118"/>
      <c r="VNF132" s="118"/>
      <c r="VNG132" s="118"/>
      <c r="VNH132" s="118"/>
      <c r="VNI132" s="118"/>
      <c r="VNJ132" s="118"/>
      <c r="VNK132" s="118"/>
      <c r="VNL132" s="118"/>
      <c r="VNM132" s="118"/>
      <c r="VNN132" s="118"/>
      <c r="VNO132" s="118"/>
      <c r="VNP132" s="118"/>
      <c r="VNQ132" s="118"/>
      <c r="VNR132" s="118"/>
      <c r="VNS132" s="118"/>
      <c r="VNT132" s="118"/>
      <c r="VNU132" s="118"/>
      <c r="VNV132" s="118"/>
      <c r="VNW132" s="118"/>
      <c r="VNX132" s="118"/>
      <c r="VNY132" s="118"/>
      <c r="VNZ132" s="118"/>
      <c r="VOA132" s="118"/>
      <c r="VOB132" s="118"/>
      <c r="VOC132" s="118"/>
      <c r="VOD132" s="118"/>
      <c r="VOE132" s="118"/>
      <c r="VOF132" s="118"/>
      <c r="VOG132" s="118"/>
      <c r="VOH132" s="118"/>
      <c r="VOI132" s="118"/>
      <c r="VOJ132" s="118"/>
      <c r="VOK132" s="118"/>
      <c r="VOL132" s="118"/>
      <c r="VOM132" s="118"/>
      <c r="VON132" s="118"/>
      <c r="VOO132" s="118"/>
      <c r="VOP132" s="118"/>
      <c r="VOQ132" s="118"/>
      <c r="VOR132" s="118"/>
      <c r="VOS132" s="118"/>
      <c r="VOT132" s="118"/>
      <c r="VOU132" s="118"/>
      <c r="VOV132" s="118"/>
      <c r="VOW132" s="118"/>
      <c r="VOX132" s="118"/>
      <c r="VOY132" s="118"/>
      <c r="VOZ132" s="118"/>
      <c r="VPA132" s="118"/>
      <c r="VPB132" s="118"/>
      <c r="VPC132" s="118"/>
      <c r="VPD132" s="118"/>
      <c r="VPE132" s="118"/>
      <c r="VPF132" s="118"/>
      <c r="VPG132" s="118"/>
      <c r="VPH132" s="118"/>
      <c r="VPI132" s="118"/>
      <c r="VPJ132" s="118"/>
      <c r="VPK132" s="118"/>
      <c r="VPL132" s="118"/>
      <c r="VPM132" s="118"/>
      <c r="VPN132" s="118"/>
      <c r="VPO132" s="118"/>
      <c r="VPP132" s="118"/>
      <c r="VPQ132" s="118"/>
      <c r="VPR132" s="118"/>
      <c r="VPS132" s="118"/>
      <c r="VPT132" s="118"/>
      <c r="VPU132" s="118"/>
      <c r="VPV132" s="118"/>
      <c r="VPW132" s="118"/>
      <c r="VPX132" s="118"/>
      <c r="VPY132" s="118"/>
      <c r="VPZ132" s="118"/>
      <c r="VQA132" s="118"/>
      <c r="VQB132" s="118"/>
      <c r="VQC132" s="118"/>
      <c r="VQD132" s="118"/>
      <c r="VQE132" s="118"/>
      <c r="VQF132" s="118"/>
      <c r="VQG132" s="118"/>
      <c r="VQH132" s="118"/>
      <c r="VQI132" s="118"/>
      <c r="VQJ132" s="118"/>
      <c r="VQK132" s="118"/>
      <c r="VQL132" s="118"/>
      <c r="VQM132" s="118"/>
      <c r="VQN132" s="118"/>
      <c r="VQO132" s="118"/>
      <c r="VQP132" s="118"/>
      <c r="VQQ132" s="118"/>
      <c r="VQR132" s="118"/>
      <c r="VQS132" s="118"/>
      <c r="VQT132" s="118"/>
      <c r="VQU132" s="118"/>
      <c r="VQV132" s="118"/>
      <c r="VQW132" s="118"/>
      <c r="VQX132" s="118"/>
      <c r="VQY132" s="118"/>
      <c r="VQZ132" s="118"/>
      <c r="VRA132" s="118"/>
      <c r="VRB132" s="118"/>
      <c r="VRC132" s="118"/>
      <c r="VRD132" s="118"/>
      <c r="VRE132" s="118"/>
      <c r="VRF132" s="118"/>
      <c r="VRG132" s="118"/>
      <c r="VRH132" s="118"/>
      <c r="VRI132" s="118"/>
      <c r="VRJ132" s="118"/>
      <c r="VRK132" s="118"/>
      <c r="VRL132" s="118"/>
      <c r="VRM132" s="118"/>
      <c r="VRN132" s="118"/>
      <c r="VRO132" s="118"/>
      <c r="VRP132" s="118"/>
      <c r="VRQ132" s="118"/>
      <c r="VRR132" s="118"/>
      <c r="VRS132" s="118"/>
      <c r="VRT132" s="118"/>
      <c r="VRU132" s="118"/>
      <c r="VRV132" s="118"/>
      <c r="VRW132" s="118"/>
      <c r="VRX132" s="118"/>
      <c r="VRY132" s="118"/>
      <c r="VRZ132" s="118"/>
      <c r="VSA132" s="118"/>
      <c r="VSB132" s="118"/>
      <c r="VSC132" s="118"/>
      <c r="VSD132" s="118"/>
      <c r="VSE132" s="118"/>
      <c r="VSF132" s="118"/>
      <c r="VSG132" s="118"/>
      <c r="VSH132" s="118"/>
      <c r="VSI132" s="118"/>
      <c r="VSJ132" s="118"/>
      <c r="VSK132" s="118"/>
      <c r="VSL132" s="118"/>
      <c r="VSM132" s="118"/>
      <c r="VSN132" s="118"/>
      <c r="VSO132" s="118"/>
      <c r="VSP132" s="118"/>
      <c r="VSQ132" s="118"/>
      <c r="VSR132" s="118"/>
      <c r="VSS132" s="118"/>
      <c r="VST132" s="118"/>
      <c r="VSU132" s="118"/>
      <c r="VSV132" s="118"/>
      <c r="VSW132" s="118"/>
      <c r="VSX132" s="118"/>
      <c r="VSY132" s="118"/>
      <c r="VSZ132" s="118"/>
      <c r="VTA132" s="118"/>
      <c r="VTB132" s="118"/>
      <c r="VTC132" s="118"/>
      <c r="VTD132" s="118"/>
      <c r="VTE132" s="118"/>
      <c r="VTF132" s="118"/>
      <c r="VTG132" s="118"/>
      <c r="VTH132" s="118"/>
      <c r="VTI132" s="118"/>
      <c r="VTJ132" s="118"/>
      <c r="VTK132" s="118"/>
      <c r="VTL132" s="118"/>
      <c r="VTM132" s="118"/>
      <c r="VTN132" s="118"/>
      <c r="VTO132" s="118"/>
      <c r="VTP132" s="118"/>
      <c r="VTQ132" s="118"/>
      <c r="VTR132" s="118"/>
      <c r="VTS132" s="118"/>
      <c r="VTT132" s="118"/>
      <c r="VTU132" s="118"/>
      <c r="VTV132" s="118"/>
      <c r="VTW132" s="118"/>
      <c r="VTX132" s="118"/>
      <c r="VTY132" s="118"/>
      <c r="VTZ132" s="118"/>
      <c r="VUA132" s="118"/>
      <c r="VUB132" s="118"/>
      <c r="VUC132" s="118"/>
      <c r="VUD132" s="118"/>
      <c r="VUE132" s="118"/>
      <c r="VUF132" s="118"/>
      <c r="VUG132" s="118"/>
      <c r="VUH132" s="118"/>
      <c r="VUI132" s="118"/>
      <c r="VUJ132" s="118"/>
      <c r="VUK132" s="118"/>
      <c r="VUL132" s="118"/>
      <c r="VUM132" s="118"/>
      <c r="VUN132" s="118"/>
      <c r="VUO132" s="118"/>
      <c r="VUP132" s="118"/>
      <c r="VUQ132" s="118"/>
      <c r="VUR132" s="118"/>
      <c r="VUS132" s="118"/>
      <c r="VUT132" s="118"/>
      <c r="VUU132" s="118"/>
      <c r="VUV132" s="118"/>
      <c r="VUW132" s="118"/>
      <c r="VUX132" s="118"/>
      <c r="VUY132" s="118"/>
      <c r="VUZ132" s="118"/>
      <c r="VVA132" s="118"/>
      <c r="VVB132" s="118"/>
      <c r="VVC132" s="118"/>
      <c r="VVD132" s="118"/>
      <c r="VVE132" s="118"/>
      <c r="VVF132" s="118"/>
      <c r="VVG132" s="118"/>
      <c r="VVH132" s="118"/>
      <c r="VVI132" s="118"/>
      <c r="VVJ132" s="118"/>
      <c r="VVK132" s="118"/>
      <c r="VVL132" s="118"/>
      <c r="VVM132" s="118"/>
      <c r="VVN132" s="118"/>
      <c r="VVO132" s="118"/>
      <c r="VVP132" s="118"/>
      <c r="VVQ132" s="118"/>
      <c r="VVR132" s="118"/>
      <c r="VVS132" s="118"/>
      <c r="VVT132" s="118"/>
      <c r="VVU132" s="118"/>
      <c r="VVV132" s="118"/>
      <c r="VVW132" s="118"/>
      <c r="VVX132" s="118"/>
      <c r="VVY132" s="118"/>
      <c r="VVZ132" s="118"/>
      <c r="VWA132" s="118"/>
      <c r="VWB132" s="118"/>
      <c r="VWC132" s="118"/>
      <c r="VWD132" s="118"/>
      <c r="VWE132" s="118"/>
      <c r="VWF132" s="118"/>
      <c r="VWG132" s="118"/>
      <c r="VWH132" s="118"/>
      <c r="VWI132" s="118"/>
      <c r="VWJ132" s="118"/>
      <c r="VWK132" s="118"/>
      <c r="VWL132" s="118"/>
      <c r="VWM132" s="118"/>
      <c r="VWN132" s="118"/>
      <c r="VWO132" s="118"/>
      <c r="VWP132" s="118"/>
      <c r="VWQ132" s="118"/>
      <c r="VWR132" s="118"/>
      <c r="VWS132" s="118"/>
      <c r="VWT132" s="118"/>
      <c r="VWU132" s="118"/>
      <c r="VWV132" s="118"/>
      <c r="VWW132" s="118"/>
      <c r="VWX132" s="118"/>
      <c r="VWY132" s="118"/>
      <c r="VWZ132" s="118"/>
      <c r="VXA132" s="118"/>
      <c r="VXB132" s="118"/>
      <c r="VXC132" s="118"/>
      <c r="VXD132" s="118"/>
      <c r="VXE132" s="118"/>
      <c r="VXF132" s="118"/>
      <c r="VXG132" s="118"/>
      <c r="VXH132" s="118"/>
      <c r="VXI132" s="118"/>
      <c r="VXJ132" s="118"/>
      <c r="VXK132" s="118"/>
      <c r="VXL132" s="118"/>
      <c r="VXM132" s="118"/>
      <c r="VXN132" s="118"/>
      <c r="VXO132" s="118"/>
      <c r="VXP132" s="118"/>
      <c r="VXQ132" s="118"/>
      <c r="VXR132" s="118"/>
      <c r="VXS132" s="118"/>
      <c r="VXT132" s="118"/>
      <c r="VXU132" s="118"/>
      <c r="VXV132" s="118"/>
      <c r="VXW132" s="118"/>
      <c r="VXX132" s="118"/>
      <c r="VXY132" s="118"/>
      <c r="VXZ132" s="118"/>
      <c r="VYA132" s="118"/>
      <c r="VYB132" s="118"/>
      <c r="VYC132" s="118"/>
      <c r="VYD132" s="118"/>
      <c r="VYE132" s="118"/>
      <c r="VYF132" s="118"/>
      <c r="VYG132" s="118"/>
      <c r="VYH132" s="118"/>
      <c r="VYI132" s="118"/>
      <c r="VYJ132" s="118"/>
      <c r="VYK132" s="118"/>
      <c r="VYL132" s="118"/>
      <c r="VYM132" s="118"/>
      <c r="VYN132" s="118"/>
      <c r="VYO132" s="118"/>
      <c r="VYP132" s="118"/>
      <c r="VYQ132" s="118"/>
      <c r="VYR132" s="118"/>
      <c r="VYS132" s="118"/>
      <c r="VYT132" s="118"/>
      <c r="VYU132" s="118"/>
      <c r="VYV132" s="118"/>
      <c r="VYW132" s="118"/>
      <c r="VYX132" s="118"/>
      <c r="VYY132" s="118"/>
      <c r="VYZ132" s="118"/>
      <c r="VZA132" s="118"/>
      <c r="VZB132" s="118"/>
      <c r="VZC132" s="118"/>
      <c r="VZD132" s="118"/>
      <c r="VZE132" s="118"/>
      <c r="VZF132" s="118"/>
      <c r="VZG132" s="118"/>
      <c r="VZH132" s="118"/>
      <c r="VZI132" s="118"/>
      <c r="VZJ132" s="118"/>
      <c r="VZK132" s="118"/>
      <c r="VZL132" s="118"/>
      <c r="VZM132" s="118"/>
      <c r="VZN132" s="118"/>
      <c r="VZO132" s="118"/>
      <c r="VZP132" s="118"/>
      <c r="VZQ132" s="118"/>
      <c r="VZR132" s="118"/>
      <c r="VZS132" s="118"/>
      <c r="VZT132" s="118"/>
      <c r="VZU132" s="118"/>
      <c r="VZV132" s="118"/>
      <c r="VZW132" s="118"/>
      <c r="VZX132" s="118"/>
      <c r="VZY132" s="118"/>
      <c r="VZZ132" s="118"/>
      <c r="WAA132" s="118"/>
      <c r="WAB132" s="118"/>
      <c r="WAC132" s="118"/>
      <c r="WAD132" s="118"/>
      <c r="WAE132" s="118"/>
      <c r="WAF132" s="118"/>
      <c r="WAG132" s="118"/>
      <c r="WAH132" s="118"/>
      <c r="WAI132" s="118"/>
      <c r="WAJ132" s="118"/>
      <c r="WAK132" s="118"/>
      <c r="WAL132" s="118"/>
      <c r="WAM132" s="118"/>
      <c r="WAN132" s="118"/>
      <c r="WAO132" s="118"/>
      <c r="WAP132" s="118"/>
      <c r="WAQ132" s="118"/>
      <c r="WAR132" s="118"/>
      <c r="WAS132" s="118"/>
      <c r="WAT132" s="118"/>
      <c r="WAU132" s="118"/>
      <c r="WAV132" s="118"/>
      <c r="WAW132" s="118"/>
      <c r="WAX132" s="118"/>
      <c r="WAY132" s="118"/>
      <c r="WAZ132" s="118"/>
      <c r="WBA132" s="118"/>
      <c r="WBB132" s="118"/>
      <c r="WBC132" s="118"/>
      <c r="WBD132" s="118"/>
      <c r="WBE132" s="118"/>
      <c r="WBF132" s="118"/>
      <c r="WBG132" s="118"/>
      <c r="WBH132" s="118"/>
      <c r="WBI132" s="118"/>
      <c r="WBJ132" s="118"/>
      <c r="WBK132" s="118"/>
      <c r="WBL132" s="118"/>
      <c r="WBM132" s="118"/>
      <c r="WBN132" s="118"/>
      <c r="WBO132" s="118"/>
      <c r="WBP132" s="118"/>
      <c r="WBQ132" s="118"/>
      <c r="WBR132" s="118"/>
      <c r="WBS132" s="118"/>
      <c r="WBT132" s="118"/>
      <c r="WBU132" s="118"/>
      <c r="WBV132" s="118"/>
      <c r="WBW132" s="118"/>
      <c r="WBX132" s="118"/>
      <c r="WBY132" s="118"/>
      <c r="WBZ132" s="118"/>
      <c r="WCA132" s="118"/>
      <c r="WCB132" s="118"/>
      <c r="WCC132" s="118"/>
      <c r="WCD132" s="118"/>
      <c r="WCE132" s="118"/>
      <c r="WCF132" s="118"/>
      <c r="WCG132" s="118"/>
      <c r="WCH132" s="118"/>
      <c r="WCI132" s="118"/>
      <c r="WCJ132" s="118"/>
      <c r="WCK132" s="118"/>
      <c r="WCL132" s="118"/>
      <c r="WCM132" s="118"/>
      <c r="WCN132" s="118"/>
      <c r="WCO132" s="118"/>
      <c r="WCP132" s="118"/>
      <c r="WCQ132" s="118"/>
      <c r="WCR132" s="118"/>
      <c r="WCS132" s="118"/>
      <c r="WCT132" s="118"/>
      <c r="WCU132" s="118"/>
      <c r="WCV132" s="118"/>
      <c r="WCW132" s="118"/>
      <c r="WCX132" s="118"/>
      <c r="WCY132" s="118"/>
      <c r="WCZ132" s="118"/>
      <c r="WDA132" s="118"/>
      <c r="WDB132" s="118"/>
      <c r="WDC132" s="118"/>
      <c r="WDD132" s="118"/>
      <c r="WDE132" s="118"/>
      <c r="WDF132" s="118"/>
      <c r="WDG132" s="118"/>
      <c r="WDH132" s="118"/>
      <c r="WDI132" s="118"/>
      <c r="WDJ132" s="118"/>
      <c r="WDK132" s="118"/>
      <c r="WDL132" s="118"/>
      <c r="WDM132" s="118"/>
      <c r="WDN132" s="118"/>
      <c r="WDO132" s="118"/>
      <c r="WDP132" s="118"/>
      <c r="WDQ132" s="118"/>
      <c r="WDR132" s="118"/>
      <c r="WDS132" s="118"/>
      <c r="WDT132" s="118"/>
      <c r="WDU132" s="118"/>
      <c r="WDV132" s="118"/>
      <c r="WDW132" s="118"/>
      <c r="WDX132" s="118"/>
      <c r="WDY132" s="118"/>
      <c r="WDZ132" s="118"/>
      <c r="WEA132" s="118"/>
      <c r="WEB132" s="118"/>
      <c r="WEC132" s="118"/>
      <c r="WED132" s="118"/>
      <c r="WEE132" s="118"/>
      <c r="WEF132" s="118"/>
      <c r="WEG132" s="118"/>
      <c r="WEH132" s="118"/>
      <c r="WEI132" s="118"/>
      <c r="WEJ132" s="118"/>
      <c r="WEK132" s="118"/>
      <c r="WEL132" s="118"/>
      <c r="WEM132" s="118"/>
      <c r="WEN132" s="118"/>
      <c r="WEO132" s="118"/>
      <c r="WEP132" s="118"/>
      <c r="WEQ132" s="118"/>
      <c r="WER132" s="118"/>
      <c r="WES132" s="118"/>
      <c r="WET132" s="118"/>
      <c r="WEU132" s="118"/>
      <c r="WEV132" s="118"/>
      <c r="WEW132" s="118"/>
      <c r="WEX132" s="118"/>
      <c r="WEY132" s="118"/>
      <c r="WEZ132" s="118"/>
      <c r="WFA132" s="118"/>
      <c r="WFB132" s="118"/>
      <c r="WFC132" s="118"/>
      <c r="WFD132" s="118"/>
      <c r="WFE132" s="118"/>
      <c r="WFF132" s="118"/>
      <c r="WFG132" s="118"/>
      <c r="WFH132" s="118"/>
      <c r="WFI132" s="118"/>
      <c r="WFJ132" s="118"/>
      <c r="WFK132" s="118"/>
      <c r="WFL132" s="118"/>
      <c r="WFM132" s="118"/>
      <c r="WFN132" s="118"/>
      <c r="WFO132" s="118"/>
      <c r="WFP132" s="118"/>
      <c r="WFQ132" s="118"/>
      <c r="WFR132" s="118"/>
      <c r="WFS132" s="118"/>
      <c r="WFT132" s="118"/>
      <c r="WFU132" s="118"/>
      <c r="WFV132" s="118"/>
      <c r="WFW132" s="118"/>
      <c r="WFX132" s="118"/>
      <c r="WFY132" s="118"/>
      <c r="WFZ132" s="118"/>
      <c r="WGA132" s="118"/>
      <c r="WGB132" s="118"/>
      <c r="WGC132" s="118"/>
      <c r="WGD132" s="118"/>
      <c r="WGE132" s="118"/>
      <c r="WGF132" s="118"/>
      <c r="WGG132" s="118"/>
      <c r="WGH132" s="118"/>
      <c r="WGI132" s="118"/>
      <c r="WGJ132" s="118"/>
      <c r="WGK132" s="118"/>
      <c r="WGL132" s="118"/>
      <c r="WGM132" s="118"/>
      <c r="WGN132" s="118"/>
      <c r="WGO132" s="118"/>
      <c r="WGP132" s="118"/>
      <c r="WGQ132" s="118"/>
      <c r="WGR132" s="118"/>
      <c r="WGS132" s="118"/>
      <c r="WGT132" s="118"/>
      <c r="WGU132" s="118"/>
      <c r="WGV132" s="118"/>
      <c r="WGW132" s="118"/>
      <c r="WGX132" s="118"/>
      <c r="WGY132" s="118"/>
      <c r="WGZ132" s="118"/>
      <c r="WHA132" s="118"/>
      <c r="WHB132" s="118"/>
      <c r="WHC132" s="118"/>
      <c r="WHD132" s="118"/>
      <c r="WHE132" s="118"/>
      <c r="WHF132" s="118"/>
      <c r="WHG132" s="118"/>
      <c r="WHH132" s="118"/>
      <c r="WHI132" s="118"/>
      <c r="WHJ132" s="118"/>
      <c r="WHK132" s="118"/>
      <c r="WHL132" s="118"/>
      <c r="WHM132" s="118"/>
      <c r="WHN132" s="118"/>
      <c r="WHO132" s="118"/>
      <c r="WHP132" s="118"/>
      <c r="WHQ132" s="118"/>
      <c r="WHR132" s="118"/>
      <c r="WHS132" s="118"/>
      <c r="WHT132" s="118"/>
      <c r="WHU132" s="118"/>
      <c r="WHV132" s="118"/>
      <c r="WHW132" s="118"/>
      <c r="WHX132" s="118"/>
      <c r="WHY132" s="118"/>
      <c r="WHZ132" s="118"/>
      <c r="WIA132" s="118"/>
      <c r="WIB132" s="118"/>
      <c r="WIC132" s="118"/>
      <c r="WID132" s="118"/>
      <c r="WIE132" s="118"/>
      <c r="WIF132" s="118"/>
      <c r="WIG132" s="118"/>
      <c r="WIH132" s="118"/>
      <c r="WII132" s="118"/>
      <c r="WIJ132" s="118"/>
      <c r="WIK132" s="118"/>
      <c r="WIL132" s="118"/>
      <c r="WIM132" s="118"/>
      <c r="WIN132" s="118"/>
      <c r="WIO132" s="118"/>
      <c r="WIP132" s="118"/>
      <c r="WIQ132" s="118"/>
      <c r="WIR132" s="118"/>
      <c r="WIS132" s="118"/>
      <c r="WIT132" s="118"/>
      <c r="WIU132" s="118"/>
      <c r="WIV132" s="118"/>
      <c r="WIW132" s="118"/>
      <c r="WIX132" s="118"/>
      <c r="WIY132" s="118"/>
      <c r="WIZ132" s="118"/>
      <c r="WJA132" s="118"/>
      <c r="WJB132" s="118"/>
      <c r="WJC132" s="118"/>
      <c r="WJD132" s="118"/>
      <c r="WJE132" s="118"/>
      <c r="WJF132" s="118"/>
      <c r="WJG132" s="118"/>
      <c r="WJH132" s="118"/>
      <c r="WJI132" s="118"/>
      <c r="WJJ132" s="118"/>
      <c r="WJK132" s="118"/>
      <c r="WJL132" s="118"/>
      <c r="WJM132" s="118"/>
      <c r="WJN132" s="118"/>
      <c r="WJO132" s="118"/>
      <c r="WJP132" s="118"/>
      <c r="WJQ132" s="118"/>
      <c r="WJR132" s="118"/>
      <c r="WJS132" s="118"/>
      <c r="WJT132" s="118"/>
      <c r="WJU132" s="118"/>
      <c r="WJV132" s="118"/>
      <c r="WJW132" s="118"/>
      <c r="WJX132" s="118"/>
      <c r="WJY132" s="118"/>
      <c r="WJZ132" s="118"/>
      <c r="WKA132" s="118"/>
      <c r="WKB132" s="118"/>
      <c r="WKC132" s="118"/>
      <c r="WKD132" s="118"/>
      <c r="WKE132" s="118"/>
      <c r="WKF132" s="118"/>
      <c r="WKG132" s="118"/>
      <c r="WKH132" s="118"/>
      <c r="WKI132" s="118"/>
      <c r="WKJ132" s="118"/>
      <c r="WKK132" s="118"/>
      <c r="WKL132" s="118"/>
      <c r="WKM132" s="118"/>
      <c r="WKN132" s="118"/>
      <c r="WKO132" s="118"/>
      <c r="WKP132" s="118"/>
      <c r="WKQ132" s="118"/>
      <c r="WKR132" s="118"/>
      <c r="WKS132" s="118"/>
      <c r="WKT132" s="118"/>
      <c r="WKU132" s="118"/>
      <c r="WKV132" s="118"/>
      <c r="WKW132" s="118"/>
      <c r="WKX132" s="118"/>
      <c r="WKY132" s="118"/>
      <c r="WKZ132" s="118"/>
      <c r="WLA132" s="118"/>
      <c r="WLB132" s="118"/>
      <c r="WLC132" s="118"/>
      <c r="WLD132" s="118"/>
      <c r="WLE132" s="118"/>
      <c r="WLF132" s="118"/>
      <c r="WLG132" s="118"/>
      <c r="WLH132" s="118"/>
      <c r="WLI132" s="118"/>
      <c r="WLJ132" s="118"/>
      <c r="WLK132" s="118"/>
      <c r="WLL132" s="118"/>
      <c r="WLM132" s="118"/>
      <c r="WLN132" s="118"/>
      <c r="WLO132" s="118"/>
      <c r="WLP132" s="118"/>
      <c r="WLQ132" s="118"/>
      <c r="WLR132" s="118"/>
      <c r="WLS132" s="118"/>
      <c r="WLT132" s="118"/>
      <c r="WLU132" s="118"/>
      <c r="WLV132" s="118"/>
      <c r="WLW132" s="118"/>
      <c r="WLX132" s="118"/>
      <c r="WLY132" s="118"/>
      <c r="WLZ132" s="118"/>
      <c r="WMA132" s="118"/>
      <c r="WMB132" s="118"/>
      <c r="WMC132" s="118"/>
      <c r="WMD132" s="118"/>
      <c r="WME132" s="118"/>
      <c r="WMF132" s="118"/>
      <c r="WMG132" s="118"/>
      <c r="WMH132" s="118"/>
      <c r="WMI132" s="118"/>
      <c r="WMJ132" s="118"/>
      <c r="WMK132" s="118"/>
      <c r="WML132" s="118"/>
      <c r="WMM132" s="118"/>
      <c r="WMN132" s="118"/>
      <c r="WMO132" s="118"/>
      <c r="WMP132" s="118"/>
      <c r="WMQ132" s="118"/>
      <c r="WMR132" s="118"/>
      <c r="WMS132" s="118"/>
      <c r="WMT132" s="118"/>
      <c r="WMU132" s="118"/>
      <c r="WMV132" s="118"/>
      <c r="WMW132" s="118"/>
      <c r="WMX132" s="118"/>
      <c r="WMY132" s="118"/>
      <c r="WMZ132" s="118"/>
      <c r="WNA132" s="118"/>
      <c r="WNB132" s="118"/>
      <c r="WNC132" s="118"/>
      <c r="WND132" s="118"/>
      <c r="WNE132" s="118"/>
      <c r="WNF132" s="118"/>
      <c r="WNG132" s="118"/>
      <c r="WNH132" s="118"/>
      <c r="WNI132" s="118"/>
      <c r="WNJ132" s="118"/>
      <c r="WNK132" s="118"/>
      <c r="WNL132" s="118"/>
      <c r="WNM132" s="118"/>
      <c r="WNN132" s="118"/>
      <c r="WNO132" s="118"/>
      <c r="WNP132" s="118"/>
      <c r="WNQ132" s="118"/>
      <c r="WNR132" s="118"/>
      <c r="WNS132" s="118"/>
      <c r="WNT132" s="118"/>
      <c r="WNU132" s="118"/>
      <c r="WNV132" s="118"/>
      <c r="WNW132" s="118"/>
      <c r="WNX132" s="118"/>
      <c r="WNY132" s="118"/>
      <c r="WNZ132" s="118"/>
      <c r="WOA132" s="118"/>
      <c r="WOB132" s="118"/>
      <c r="WOC132" s="118"/>
      <c r="WOD132" s="118"/>
      <c r="WOE132" s="118"/>
      <c r="WOF132" s="118"/>
      <c r="WOG132" s="118"/>
      <c r="WOH132" s="118"/>
      <c r="WOI132" s="118"/>
      <c r="WOJ132" s="118"/>
      <c r="WOK132" s="118"/>
      <c r="WOL132" s="118"/>
      <c r="WOM132" s="118"/>
      <c r="WON132" s="118"/>
      <c r="WOO132" s="118"/>
      <c r="WOP132" s="118"/>
      <c r="WOQ132" s="118"/>
      <c r="WOR132" s="118"/>
      <c r="WOS132" s="118"/>
      <c r="WOT132" s="118"/>
      <c r="WOU132" s="118"/>
      <c r="WOV132" s="118"/>
      <c r="WOW132" s="118"/>
      <c r="WOX132" s="118"/>
      <c r="WOY132" s="118"/>
      <c r="WOZ132" s="118"/>
      <c r="WPA132" s="118"/>
      <c r="WPB132" s="118"/>
      <c r="WPC132" s="118"/>
      <c r="WPD132" s="118"/>
      <c r="WPE132" s="118"/>
      <c r="WPF132" s="118"/>
      <c r="WPG132" s="118"/>
      <c r="WPH132" s="118"/>
      <c r="WPI132" s="118"/>
      <c r="WPJ132" s="118"/>
      <c r="WPK132" s="118"/>
      <c r="WPL132" s="118"/>
      <c r="WPM132" s="118"/>
      <c r="WPN132" s="118"/>
      <c r="WPO132" s="118"/>
      <c r="WPP132" s="118"/>
      <c r="WPQ132" s="118"/>
      <c r="WPR132" s="118"/>
      <c r="WPS132" s="118"/>
      <c r="WPT132" s="118"/>
      <c r="WPU132" s="118"/>
      <c r="WPV132" s="118"/>
      <c r="WPW132" s="118"/>
      <c r="WPX132" s="118"/>
      <c r="WPY132" s="118"/>
      <c r="WPZ132" s="118"/>
      <c r="WQA132" s="118"/>
      <c r="WQB132" s="118"/>
      <c r="WQC132" s="118"/>
      <c r="WQD132" s="118"/>
      <c r="WQE132" s="118"/>
      <c r="WQF132" s="118"/>
      <c r="WQG132" s="118"/>
      <c r="WQH132" s="118"/>
      <c r="WQI132" s="118"/>
      <c r="WQJ132" s="118"/>
      <c r="WQK132" s="118"/>
      <c r="WQL132" s="118"/>
      <c r="WQM132" s="118"/>
      <c r="WQN132" s="118"/>
      <c r="WQO132" s="118"/>
      <c r="WQP132" s="118"/>
      <c r="WQQ132" s="118"/>
      <c r="WQR132" s="118"/>
      <c r="WQS132" s="118"/>
      <c r="WQT132" s="118"/>
      <c r="WQU132" s="118"/>
      <c r="WQV132" s="118"/>
      <c r="WQW132" s="118"/>
      <c r="WQX132" s="118"/>
      <c r="WQY132" s="118"/>
      <c r="WQZ132" s="118"/>
      <c r="WRA132" s="118"/>
      <c r="WRB132" s="118"/>
      <c r="WRC132" s="118"/>
      <c r="WRD132" s="118"/>
      <c r="WRE132" s="118"/>
      <c r="WRF132" s="118"/>
      <c r="WRG132" s="118"/>
      <c r="WRH132" s="118"/>
      <c r="WRI132" s="118"/>
      <c r="WRJ132" s="118"/>
      <c r="WRK132" s="118"/>
      <c r="WRL132" s="118"/>
      <c r="WRM132" s="118"/>
      <c r="WRN132" s="118"/>
      <c r="WRO132" s="118"/>
      <c r="WRP132" s="118"/>
      <c r="WRQ132" s="118"/>
      <c r="WRR132" s="118"/>
      <c r="WRS132" s="118"/>
      <c r="WRT132" s="118"/>
      <c r="WRU132" s="118"/>
      <c r="WRV132" s="118"/>
      <c r="WRW132" s="118"/>
      <c r="WRX132" s="118"/>
      <c r="WRY132" s="118"/>
      <c r="WRZ132" s="118"/>
      <c r="WSA132" s="118"/>
      <c r="WSB132" s="118"/>
      <c r="WSC132" s="118"/>
      <c r="WSD132" s="118"/>
      <c r="WSE132" s="118"/>
      <c r="WSF132" s="118"/>
      <c r="WSG132" s="118"/>
      <c r="WSH132" s="118"/>
      <c r="WSI132" s="118"/>
      <c r="WSJ132" s="118"/>
      <c r="WSK132" s="118"/>
      <c r="WSL132" s="118"/>
      <c r="WSM132" s="118"/>
      <c r="WSN132" s="118"/>
      <c r="WSO132" s="118"/>
      <c r="WSP132" s="118"/>
      <c r="WSQ132" s="118"/>
      <c r="WSR132" s="118"/>
      <c r="WSS132" s="118"/>
      <c r="WST132" s="118"/>
      <c r="WSU132" s="118"/>
      <c r="WSV132" s="118"/>
      <c r="WSW132" s="118"/>
      <c r="WSX132" s="118"/>
      <c r="WSY132" s="118"/>
      <c r="WSZ132" s="118"/>
      <c r="WTA132" s="118"/>
      <c r="WTB132" s="118"/>
      <c r="WTC132" s="118"/>
      <c r="WTD132" s="118"/>
      <c r="WTE132" s="118"/>
      <c r="WTF132" s="118"/>
      <c r="WTG132" s="118"/>
      <c r="WTH132" s="118"/>
      <c r="WTI132" s="118"/>
      <c r="WTJ132" s="118"/>
      <c r="WTK132" s="118"/>
      <c r="WTL132" s="118"/>
      <c r="WTM132" s="118"/>
      <c r="WTN132" s="118"/>
      <c r="WTO132" s="118"/>
      <c r="WTP132" s="118"/>
      <c r="WTQ132" s="118"/>
      <c r="WTR132" s="118"/>
      <c r="WTS132" s="118"/>
      <c r="WTT132" s="118"/>
      <c r="WTU132" s="118"/>
      <c r="WTV132" s="118"/>
      <c r="WTW132" s="118"/>
      <c r="WTX132" s="118"/>
      <c r="WTY132" s="118"/>
      <c r="WTZ132" s="118"/>
      <c r="WUA132" s="118"/>
      <c r="WUB132" s="118"/>
      <c r="WUC132" s="118"/>
      <c r="WUD132" s="118"/>
      <c r="WUE132" s="118"/>
      <c r="WUF132" s="118"/>
      <c r="WUG132" s="118"/>
      <c r="WUH132" s="118"/>
      <c r="WUI132" s="118"/>
      <c r="WUJ132" s="118"/>
      <c r="WUK132" s="118"/>
      <c r="WUL132" s="118"/>
      <c r="WUM132" s="118"/>
      <c r="WUN132" s="118"/>
      <c r="WUO132" s="118"/>
      <c r="WUP132" s="118"/>
      <c r="WUQ132" s="118"/>
      <c r="WUR132" s="118"/>
      <c r="WUS132" s="118"/>
      <c r="WUT132" s="118"/>
      <c r="WUU132" s="118"/>
      <c r="WUV132" s="118"/>
      <c r="WUW132" s="118"/>
      <c r="WUX132" s="118"/>
      <c r="WUY132" s="118"/>
      <c r="WUZ132" s="118"/>
      <c r="WVA132" s="118"/>
      <c r="WVB132" s="118"/>
      <c r="WVC132" s="118"/>
      <c r="WVD132" s="118"/>
      <c r="WVE132" s="118"/>
      <c r="WVF132" s="118"/>
      <c r="WVG132" s="118"/>
      <c r="WVH132" s="118"/>
      <c r="WVI132" s="118"/>
      <c r="WVJ132" s="118"/>
      <c r="WVK132" s="118"/>
      <c r="WVL132" s="118"/>
      <c r="WVM132" s="118"/>
      <c r="WVN132" s="118"/>
      <c r="WVO132" s="118"/>
      <c r="WVP132" s="118"/>
      <c r="WVQ132" s="118"/>
      <c r="WVR132" s="118"/>
      <c r="WVS132" s="118"/>
      <c r="WVT132" s="118"/>
      <c r="WVU132" s="118"/>
      <c r="WVV132" s="118"/>
      <c r="WVW132" s="118"/>
      <c r="WVX132" s="118"/>
      <c r="WVY132" s="118"/>
      <c r="WVZ132" s="118"/>
      <c r="WWA132" s="118"/>
      <c r="WWB132" s="118"/>
      <c r="WWC132" s="118"/>
      <c r="WWD132" s="118"/>
      <c r="WWE132" s="118"/>
      <c r="WWF132" s="118"/>
      <c r="WWG132" s="118"/>
      <c r="WWH132" s="118"/>
      <c r="WWI132" s="118"/>
      <c r="WWJ132" s="118"/>
      <c r="WWK132" s="118"/>
      <c r="WWL132" s="118"/>
      <c r="WWM132" s="118"/>
      <c r="WWN132" s="118"/>
      <c r="WWO132" s="118"/>
      <c r="WWP132" s="118"/>
      <c r="WWQ132" s="118"/>
      <c r="WWR132" s="118"/>
      <c r="WWS132" s="118"/>
      <c r="WWT132" s="118"/>
      <c r="WWU132" s="118"/>
      <c r="WWV132" s="118"/>
      <c r="WWW132" s="118"/>
      <c r="WWX132" s="118"/>
      <c r="WWY132" s="118"/>
      <c r="WWZ132" s="118"/>
      <c r="WXA132" s="118"/>
      <c r="WXB132" s="118"/>
      <c r="WXC132" s="118"/>
      <c r="WXD132" s="118"/>
      <c r="WXE132" s="118"/>
      <c r="WXF132" s="118"/>
      <c r="WXG132" s="118"/>
      <c r="WXH132" s="118"/>
      <c r="WXI132" s="118"/>
      <c r="WXJ132" s="118"/>
      <c r="WXK132" s="118"/>
      <c r="WXL132" s="118"/>
      <c r="WXM132" s="118"/>
      <c r="WXN132" s="118"/>
      <c r="WXO132" s="118"/>
      <c r="WXP132" s="118"/>
      <c r="WXQ132" s="118"/>
      <c r="WXR132" s="118"/>
      <c r="WXS132" s="118"/>
      <c r="WXT132" s="118"/>
      <c r="WXU132" s="118"/>
      <c r="WXV132" s="118"/>
      <c r="WXW132" s="118"/>
      <c r="WXX132" s="118"/>
      <c r="WXY132" s="118"/>
      <c r="WXZ132" s="118"/>
      <c r="WYA132" s="118"/>
      <c r="WYB132" s="118"/>
      <c r="WYC132" s="118"/>
      <c r="WYD132" s="118"/>
      <c r="WYE132" s="118"/>
      <c r="WYF132" s="118"/>
      <c r="WYG132" s="118"/>
      <c r="WYH132" s="118"/>
      <c r="WYI132" s="118"/>
      <c r="WYJ132" s="118"/>
      <c r="WYK132" s="118"/>
      <c r="WYL132" s="118"/>
      <c r="WYM132" s="118"/>
      <c r="WYN132" s="118"/>
      <c r="WYO132" s="118"/>
      <c r="WYP132" s="118"/>
      <c r="WYQ132" s="118"/>
      <c r="WYR132" s="118"/>
      <c r="WYS132" s="118"/>
      <c r="WYT132" s="118"/>
      <c r="WYU132" s="118"/>
      <c r="WYV132" s="118"/>
      <c r="WYW132" s="118"/>
      <c r="WYX132" s="118"/>
      <c r="WYY132" s="118"/>
      <c r="WYZ132" s="118"/>
      <c r="WZA132" s="118"/>
      <c r="WZB132" s="118"/>
      <c r="WZC132" s="118"/>
      <c r="WZD132" s="118"/>
      <c r="WZE132" s="118"/>
      <c r="WZF132" s="118"/>
      <c r="WZG132" s="118"/>
      <c r="WZH132" s="118"/>
      <c r="WZI132" s="118"/>
      <c r="WZJ132" s="118"/>
      <c r="WZK132" s="118"/>
      <c r="WZL132" s="118"/>
      <c r="WZM132" s="118"/>
      <c r="WZN132" s="118"/>
      <c r="WZO132" s="118"/>
      <c r="WZP132" s="118"/>
      <c r="WZQ132" s="118"/>
      <c r="WZR132" s="118"/>
      <c r="WZS132" s="118"/>
      <c r="WZT132" s="118"/>
      <c r="WZU132" s="118"/>
      <c r="WZV132" s="118"/>
      <c r="WZW132" s="118"/>
      <c r="WZX132" s="118"/>
      <c r="WZY132" s="118"/>
      <c r="WZZ132" s="118"/>
      <c r="XAA132" s="118"/>
      <c r="XAB132" s="118"/>
      <c r="XAC132" s="118"/>
      <c r="XAD132" s="118"/>
      <c r="XAE132" s="118"/>
      <c r="XAF132" s="118"/>
      <c r="XAG132" s="118"/>
      <c r="XAH132" s="118"/>
      <c r="XAI132" s="118"/>
      <c r="XAJ132" s="118"/>
      <c r="XAK132" s="118"/>
      <c r="XAL132" s="118"/>
      <c r="XAM132" s="118"/>
      <c r="XAN132" s="118"/>
      <c r="XAO132" s="118"/>
      <c r="XAP132" s="118"/>
      <c r="XAQ132" s="118"/>
      <c r="XAR132" s="118"/>
      <c r="XAS132" s="118"/>
      <c r="XAT132" s="118"/>
      <c r="XAU132" s="118"/>
      <c r="XAV132" s="118"/>
      <c r="XAW132" s="118"/>
      <c r="XAX132" s="118"/>
      <c r="XAY132" s="118"/>
      <c r="XAZ132" s="118"/>
      <c r="XBA132" s="118"/>
      <c r="XBB132" s="118"/>
      <c r="XBC132" s="118"/>
      <c r="XBD132" s="118"/>
      <c r="XBE132" s="118"/>
      <c r="XBF132" s="118"/>
      <c r="XBG132" s="118"/>
      <c r="XBH132" s="118"/>
      <c r="XBI132" s="118"/>
      <c r="XBJ132" s="118"/>
      <c r="XBK132" s="118"/>
      <c r="XBL132" s="118"/>
      <c r="XBM132" s="118"/>
      <c r="XBN132" s="118"/>
      <c r="XBO132" s="118"/>
      <c r="XBP132" s="118"/>
      <c r="XBQ132" s="118"/>
      <c r="XBR132" s="118"/>
      <c r="XBS132" s="118"/>
      <c r="XBT132" s="118"/>
      <c r="XBU132" s="118"/>
      <c r="XBV132" s="118"/>
      <c r="XBW132" s="118"/>
      <c r="XBX132" s="118"/>
      <c r="XBY132" s="118"/>
      <c r="XBZ132" s="118"/>
      <c r="XCA132" s="118"/>
      <c r="XCB132" s="118"/>
      <c r="XCC132" s="118"/>
      <c r="XCD132" s="118"/>
      <c r="XCE132" s="118"/>
      <c r="XCF132" s="118"/>
      <c r="XCG132" s="118"/>
      <c r="XCH132" s="118"/>
      <c r="XCI132" s="118"/>
      <c r="XCJ132" s="118"/>
      <c r="XCK132" s="118"/>
      <c r="XCL132" s="118"/>
      <c r="XCM132" s="118"/>
      <c r="XCN132" s="118"/>
      <c r="XCO132" s="118"/>
      <c r="XCP132" s="118"/>
      <c r="XCQ132" s="118"/>
      <c r="XCR132" s="118"/>
      <c r="XCS132" s="118"/>
      <c r="XCT132" s="118"/>
      <c r="XCU132" s="118"/>
      <c r="XCV132" s="118"/>
      <c r="XCW132" s="118"/>
      <c r="XCX132" s="118"/>
      <c r="XCY132" s="118"/>
      <c r="XCZ132" s="118"/>
      <c r="XDA132" s="118"/>
      <c r="XDB132" s="118"/>
      <c r="XDC132" s="118"/>
      <c r="XDD132" s="118"/>
      <c r="XDE132" s="118"/>
      <c r="XDF132" s="118"/>
      <c r="XDG132" s="118"/>
      <c r="XDH132" s="118"/>
      <c r="XDI132" s="118"/>
      <c r="XDJ132" s="118"/>
      <c r="XDK132" s="118"/>
      <c r="XDL132" s="118"/>
      <c r="XDM132" s="118"/>
      <c r="XDN132" s="118"/>
      <c r="XDO132" s="118"/>
      <c r="XDP132" s="118"/>
      <c r="XDQ132" s="118"/>
      <c r="XDR132" s="118"/>
      <c r="XDS132" s="118"/>
      <c r="XDT132" s="118"/>
      <c r="XDU132" s="118"/>
      <c r="XDV132" s="118"/>
      <c r="XDW132" s="118"/>
      <c r="XDX132" s="118"/>
      <c r="XDY132" s="118"/>
      <c r="XDZ132" s="118"/>
      <c r="XEA132" s="118"/>
      <c r="XEB132" s="118"/>
      <c r="XEC132" s="118"/>
      <c r="XED132" s="118"/>
      <c r="XEE132" s="118"/>
      <c r="XEF132" s="118"/>
      <c r="XEG132" s="118"/>
      <c r="XEH132" s="118"/>
      <c r="XEI132" s="118"/>
      <c r="XEJ132" s="118"/>
      <c r="XEK132" s="118"/>
      <c r="XEL132" s="118"/>
      <c r="XEM132" s="118"/>
      <c r="XEN132" s="118"/>
      <c r="XEO132" s="118"/>
      <c r="XEP132" s="118"/>
      <c r="XEQ132" s="118"/>
      <c r="XER132" s="118"/>
      <c r="XES132" s="118"/>
      <c r="XET132" s="118"/>
      <c r="XEU132" s="118"/>
      <c r="XEV132" s="118"/>
      <c r="XEW132" s="118"/>
      <c r="XEX132" s="118"/>
      <c r="XEY132" s="118"/>
      <c r="XEZ132" s="118"/>
      <c r="XFA132" s="118"/>
      <c r="XFB132" s="118"/>
      <c r="XFC132" s="118"/>
      <c r="XFD132" s="118"/>
    </row>
    <row r="133" spans="1:16384" ht="14.45" customHeight="1">
      <c r="A133" s="114" t="s">
        <v>66</v>
      </c>
      <c r="B133" s="109" t="s">
        <v>38</v>
      </c>
      <c r="C133" s="42"/>
      <c r="D133" s="42"/>
      <c r="E133" s="42"/>
      <c r="F133" s="42"/>
      <c r="G133" s="42"/>
      <c r="H133" s="42"/>
      <c r="I133" s="42"/>
      <c r="J133" s="42"/>
      <c r="K133" s="42"/>
      <c r="L133" s="42"/>
      <c r="M133" s="42"/>
      <c r="N133" s="42"/>
      <c r="O133" s="42"/>
      <c r="P133" s="42"/>
      <c r="Q133" s="42"/>
      <c r="R133" s="42"/>
      <c r="S133" s="42"/>
      <c r="T133" s="42"/>
      <c r="U133" s="100">
        <f>SUM(C133:O133)</f>
        <v>0</v>
      </c>
    </row>
    <row r="134" spans="1:16384" ht="14.45" customHeight="1">
      <c r="B134" s="112"/>
      <c r="U134" s="155"/>
    </row>
    <row r="135" spans="1:16384" ht="14.45" customHeight="1">
      <c r="A135" s="114" t="s">
        <v>62</v>
      </c>
      <c r="B135" s="109" t="s">
        <v>38</v>
      </c>
      <c r="C135" s="42"/>
      <c r="D135" s="42"/>
      <c r="E135" s="42"/>
      <c r="F135" s="42"/>
      <c r="G135" s="42"/>
      <c r="H135" s="42"/>
      <c r="I135" s="42"/>
      <c r="J135" s="42"/>
      <c r="K135" s="42"/>
      <c r="L135" s="42"/>
      <c r="M135" s="42"/>
      <c r="N135" s="42"/>
      <c r="O135" s="42"/>
      <c r="P135" s="42"/>
      <c r="Q135" s="42"/>
      <c r="R135" s="42"/>
      <c r="S135" s="42"/>
      <c r="T135" s="42"/>
      <c r="U135" s="100">
        <f>SUM(C135:O135)</f>
        <v>0</v>
      </c>
    </row>
    <row r="137" spans="1:16384" ht="14.45" customHeight="1">
      <c r="A137" s="114" t="s">
        <v>63</v>
      </c>
      <c r="B137" s="109" t="s">
        <v>38</v>
      </c>
      <c r="C137" s="42"/>
      <c r="D137" s="42"/>
      <c r="E137" s="42"/>
      <c r="F137" s="42"/>
      <c r="G137" s="42"/>
      <c r="H137" s="42"/>
      <c r="I137" s="42"/>
      <c r="J137" s="42"/>
      <c r="K137" s="42"/>
      <c r="L137" s="42"/>
      <c r="M137" s="42"/>
      <c r="N137" s="42"/>
      <c r="O137" s="42"/>
      <c r="P137" s="42"/>
      <c r="Q137" s="42"/>
      <c r="R137" s="42"/>
      <c r="S137" s="42"/>
      <c r="T137" s="42"/>
      <c r="U137" s="100">
        <f>SUM(C137:O137)</f>
        <v>0</v>
      </c>
    </row>
    <row r="139" spans="1:16384" ht="14.45" customHeight="1">
      <c r="A139" s="114" t="s">
        <v>69</v>
      </c>
      <c r="B139" s="109" t="s">
        <v>38</v>
      </c>
      <c r="C139" s="117" t="e">
        <f t="shared" ref="C139:S139" si="26">C103+C133+C135+C137</f>
        <v>#DIV/0!</v>
      </c>
      <c r="D139" s="117" t="e">
        <f t="shared" si="26"/>
        <v>#DIV/0!</v>
      </c>
      <c r="E139" s="153" t="e">
        <f t="shared" si="26"/>
        <v>#DIV/0!</v>
      </c>
      <c r="F139" s="153" t="e">
        <f t="shared" si="26"/>
        <v>#DIV/0!</v>
      </c>
      <c r="G139" s="153" t="e">
        <f t="shared" si="26"/>
        <v>#DIV/0!</v>
      </c>
      <c r="H139" s="153" t="e">
        <f t="shared" si="26"/>
        <v>#DIV/0!</v>
      </c>
      <c r="I139" s="153" t="e">
        <f t="shared" si="26"/>
        <v>#DIV/0!</v>
      </c>
      <c r="J139" s="153" t="e">
        <f t="shared" si="26"/>
        <v>#DIV/0!</v>
      </c>
      <c r="K139" s="153" t="e">
        <f t="shared" si="26"/>
        <v>#DIV/0!</v>
      </c>
      <c r="L139" s="153" t="e">
        <f t="shared" si="26"/>
        <v>#DIV/0!</v>
      </c>
      <c r="M139" s="153" t="e">
        <f t="shared" si="26"/>
        <v>#DIV/0!</v>
      </c>
      <c r="N139" s="153" t="e">
        <f t="shared" si="26"/>
        <v>#DIV/0!</v>
      </c>
      <c r="O139" s="153" t="e">
        <f t="shared" si="26"/>
        <v>#DIV/0!</v>
      </c>
      <c r="P139" s="153" t="e">
        <f t="shared" si="26"/>
        <v>#DIV/0!</v>
      </c>
      <c r="Q139" s="153" t="e">
        <f t="shared" si="26"/>
        <v>#DIV/0!</v>
      </c>
      <c r="R139" s="153" t="e">
        <f t="shared" si="26"/>
        <v>#DIV/0!</v>
      </c>
      <c r="S139" s="153" t="e">
        <f t="shared" si="26"/>
        <v>#DIV/0!</v>
      </c>
      <c r="T139" s="153" t="e">
        <f>T103+T133+T135+T137</f>
        <v>#DIV/0!</v>
      </c>
      <c r="U139" s="100" t="e">
        <f>SUM(C139:O139)</f>
        <v>#DIV/0!</v>
      </c>
    </row>
    <row r="142" spans="1:16384" ht="14.45" customHeight="1">
      <c r="A142" s="10" t="s">
        <v>179</v>
      </c>
      <c r="B142" s="119"/>
      <c r="C142" s="119"/>
      <c r="D142" s="119"/>
      <c r="E142" s="119"/>
      <c r="F142" s="119"/>
    </row>
    <row r="143" spans="1:16384" ht="14.45" customHeight="1">
      <c r="A143" s="120"/>
      <c r="B143" s="4"/>
      <c r="C143" s="2"/>
      <c r="D143" s="121"/>
      <c r="E143" s="121"/>
      <c r="F143" s="121"/>
      <c r="G143" s="2"/>
      <c r="H143" s="2"/>
      <c r="I143" s="2"/>
      <c r="J143" s="2"/>
      <c r="K143" s="2"/>
      <c r="L143" s="2"/>
      <c r="M143" s="2"/>
      <c r="N143" s="2"/>
      <c r="O143" s="2"/>
      <c r="P143" s="2"/>
      <c r="Q143" s="2"/>
      <c r="R143" s="2"/>
      <c r="S143" s="2"/>
      <c r="T143" s="2"/>
    </row>
    <row r="144" spans="1:16384" ht="14.45" customHeight="1">
      <c r="A144" s="25" t="s">
        <v>56</v>
      </c>
      <c r="B144" s="26" t="s">
        <v>7</v>
      </c>
      <c r="C144" s="46" t="e">
        <f t="shared" ref="C144:T144" si="27">C88/C87</f>
        <v>#DIV/0!</v>
      </c>
      <c r="D144" s="46" t="e">
        <f t="shared" si="27"/>
        <v>#DIV/0!</v>
      </c>
      <c r="E144" s="46" t="e">
        <f t="shared" si="27"/>
        <v>#DIV/0!</v>
      </c>
      <c r="F144" s="46" t="e">
        <f t="shared" si="27"/>
        <v>#DIV/0!</v>
      </c>
      <c r="G144" s="46" t="e">
        <f t="shared" si="27"/>
        <v>#DIV/0!</v>
      </c>
      <c r="H144" s="46" t="e">
        <f t="shared" si="27"/>
        <v>#DIV/0!</v>
      </c>
      <c r="I144" s="46" t="e">
        <f t="shared" si="27"/>
        <v>#DIV/0!</v>
      </c>
      <c r="J144" s="46" t="e">
        <f t="shared" si="27"/>
        <v>#DIV/0!</v>
      </c>
      <c r="K144" s="46" t="e">
        <f t="shared" si="27"/>
        <v>#DIV/0!</v>
      </c>
      <c r="L144" s="46" t="e">
        <f t="shared" si="27"/>
        <v>#DIV/0!</v>
      </c>
      <c r="M144" s="46" t="e">
        <f t="shared" si="27"/>
        <v>#DIV/0!</v>
      </c>
      <c r="N144" s="46" t="e">
        <f t="shared" si="27"/>
        <v>#DIV/0!</v>
      </c>
      <c r="O144" s="46" t="e">
        <f t="shared" si="27"/>
        <v>#DIV/0!</v>
      </c>
      <c r="P144" s="46" t="e">
        <f t="shared" si="27"/>
        <v>#DIV/0!</v>
      </c>
      <c r="Q144" s="46" t="e">
        <f t="shared" si="27"/>
        <v>#DIV/0!</v>
      </c>
      <c r="R144" s="46" t="e">
        <f t="shared" si="27"/>
        <v>#DIV/0!</v>
      </c>
      <c r="S144" s="46" t="e">
        <f t="shared" si="27"/>
        <v>#DIV/0!</v>
      </c>
      <c r="T144" s="46" t="e">
        <f t="shared" si="27"/>
        <v>#DIV/0!</v>
      </c>
      <c r="U144" s="154"/>
    </row>
    <row r="145" spans="1:24" ht="14.45" customHeight="1">
      <c r="A145" s="25" t="s">
        <v>5</v>
      </c>
      <c r="B145" s="26" t="s">
        <v>7</v>
      </c>
      <c r="C145" s="46" t="e">
        <f t="shared" ref="C145:T145" si="28">C89/C88</f>
        <v>#DIV/0!</v>
      </c>
      <c r="D145" s="46" t="e">
        <f t="shared" si="28"/>
        <v>#DIV/0!</v>
      </c>
      <c r="E145" s="46" t="e">
        <f t="shared" si="28"/>
        <v>#DIV/0!</v>
      </c>
      <c r="F145" s="46" t="e">
        <f t="shared" si="28"/>
        <v>#DIV/0!</v>
      </c>
      <c r="G145" s="46" t="e">
        <f t="shared" si="28"/>
        <v>#DIV/0!</v>
      </c>
      <c r="H145" s="46" t="e">
        <f t="shared" si="28"/>
        <v>#DIV/0!</v>
      </c>
      <c r="I145" s="46" t="e">
        <f t="shared" si="28"/>
        <v>#DIV/0!</v>
      </c>
      <c r="J145" s="46" t="e">
        <f t="shared" si="28"/>
        <v>#DIV/0!</v>
      </c>
      <c r="K145" s="46" t="e">
        <f t="shared" si="28"/>
        <v>#DIV/0!</v>
      </c>
      <c r="L145" s="46" t="e">
        <f t="shared" si="28"/>
        <v>#DIV/0!</v>
      </c>
      <c r="M145" s="46" t="e">
        <f t="shared" si="28"/>
        <v>#DIV/0!</v>
      </c>
      <c r="N145" s="46" t="e">
        <f t="shared" si="28"/>
        <v>#DIV/0!</v>
      </c>
      <c r="O145" s="46" t="e">
        <f t="shared" si="28"/>
        <v>#DIV/0!</v>
      </c>
      <c r="P145" s="46" t="e">
        <f t="shared" si="28"/>
        <v>#DIV/0!</v>
      </c>
      <c r="Q145" s="46" t="e">
        <f t="shared" si="28"/>
        <v>#DIV/0!</v>
      </c>
      <c r="R145" s="46" t="e">
        <f t="shared" si="28"/>
        <v>#DIV/0!</v>
      </c>
      <c r="S145" s="46" t="e">
        <f t="shared" si="28"/>
        <v>#DIV/0!</v>
      </c>
      <c r="T145" s="46" t="e">
        <f t="shared" si="28"/>
        <v>#DIV/0!</v>
      </c>
      <c r="U145" s="154"/>
    </row>
    <row r="146" spans="1:24" ht="14.45" customHeight="1">
      <c r="A146" s="15" t="s">
        <v>6</v>
      </c>
      <c r="B146" s="9" t="s">
        <v>7</v>
      </c>
      <c r="C146" s="46" t="e">
        <f t="shared" ref="C146:T146" si="29">C90/C88</f>
        <v>#DIV/0!</v>
      </c>
      <c r="D146" s="46" t="e">
        <f t="shared" si="29"/>
        <v>#DIV/0!</v>
      </c>
      <c r="E146" s="46" t="e">
        <f t="shared" si="29"/>
        <v>#DIV/0!</v>
      </c>
      <c r="F146" s="46" t="e">
        <f t="shared" si="29"/>
        <v>#DIV/0!</v>
      </c>
      <c r="G146" s="46" t="e">
        <f t="shared" si="29"/>
        <v>#DIV/0!</v>
      </c>
      <c r="H146" s="46" t="e">
        <f t="shared" si="29"/>
        <v>#DIV/0!</v>
      </c>
      <c r="I146" s="46" t="e">
        <f t="shared" si="29"/>
        <v>#DIV/0!</v>
      </c>
      <c r="J146" s="46" t="e">
        <f t="shared" si="29"/>
        <v>#DIV/0!</v>
      </c>
      <c r="K146" s="46" t="e">
        <f t="shared" si="29"/>
        <v>#DIV/0!</v>
      </c>
      <c r="L146" s="46" t="e">
        <f t="shared" si="29"/>
        <v>#DIV/0!</v>
      </c>
      <c r="M146" s="46" t="e">
        <f t="shared" si="29"/>
        <v>#DIV/0!</v>
      </c>
      <c r="N146" s="46" t="e">
        <f t="shared" si="29"/>
        <v>#DIV/0!</v>
      </c>
      <c r="O146" s="46" t="e">
        <f t="shared" si="29"/>
        <v>#DIV/0!</v>
      </c>
      <c r="P146" s="46" t="e">
        <f t="shared" si="29"/>
        <v>#DIV/0!</v>
      </c>
      <c r="Q146" s="46" t="e">
        <f t="shared" si="29"/>
        <v>#DIV/0!</v>
      </c>
      <c r="R146" s="46" t="e">
        <f t="shared" si="29"/>
        <v>#DIV/0!</v>
      </c>
      <c r="S146" s="46" t="e">
        <f t="shared" si="29"/>
        <v>#DIV/0!</v>
      </c>
      <c r="T146" s="46" t="e">
        <f t="shared" si="29"/>
        <v>#DIV/0!</v>
      </c>
      <c r="U146" s="154"/>
    </row>
    <row r="147" spans="1:24" ht="14.45" customHeight="1">
      <c r="A147" s="15" t="s">
        <v>57</v>
      </c>
      <c r="B147" s="9" t="s">
        <v>7</v>
      </c>
      <c r="C147" s="46" t="e">
        <f t="shared" ref="C147:T147" si="30">+C91/C92</f>
        <v>#DIV/0!</v>
      </c>
      <c r="D147" s="46" t="e">
        <f t="shared" si="30"/>
        <v>#DIV/0!</v>
      </c>
      <c r="E147" s="46" t="e">
        <f t="shared" si="30"/>
        <v>#DIV/0!</v>
      </c>
      <c r="F147" s="46" t="e">
        <f t="shared" si="30"/>
        <v>#DIV/0!</v>
      </c>
      <c r="G147" s="46" t="e">
        <f t="shared" si="30"/>
        <v>#DIV/0!</v>
      </c>
      <c r="H147" s="46" t="e">
        <f t="shared" si="30"/>
        <v>#DIV/0!</v>
      </c>
      <c r="I147" s="46" t="e">
        <f t="shared" si="30"/>
        <v>#DIV/0!</v>
      </c>
      <c r="J147" s="46" t="e">
        <f t="shared" si="30"/>
        <v>#DIV/0!</v>
      </c>
      <c r="K147" s="46" t="e">
        <f t="shared" si="30"/>
        <v>#DIV/0!</v>
      </c>
      <c r="L147" s="46" t="e">
        <f t="shared" si="30"/>
        <v>#DIV/0!</v>
      </c>
      <c r="M147" s="46" t="e">
        <f t="shared" si="30"/>
        <v>#DIV/0!</v>
      </c>
      <c r="N147" s="46" t="e">
        <f t="shared" si="30"/>
        <v>#DIV/0!</v>
      </c>
      <c r="O147" s="46" t="e">
        <f t="shared" si="30"/>
        <v>#DIV/0!</v>
      </c>
      <c r="P147" s="46" t="e">
        <f t="shared" si="30"/>
        <v>#DIV/0!</v>
      </c>
      <c r="Q147" s="46" t="e">
        <f t="shared" si="30"/>
        <v>#DIV/0!</v>
      </c>
      <c r="R147" s="46" t="e">
        <f t="shared" si="30"/>
        <v>#DIV/0!</v>
      </c>
      <c r="S147" s="46" t="e">
        <f t="shared" si="30"/>
        <v>#DIV/0!</v>
      </c>
      <c r="T147" s="46" t="e">
        <f t="shared" si="30"/>
        <v>#DIV/0!</v>
      </c>
      <c r="U147" s="154"/>
    </row>
    <row r="148" spans="1:24" ht="14.45" customHeight="1">
      <c r="A148" s="15" t="s">
        <v>1</v>
      </c>
      <c r="B148" s="9" t="s">
        <v>7</v>
      </c>
      <c r="C148" s="46" t="e">
        <f t="shared" ref="C148:T148" si="31">(C94-C87)/C94</f>
        <v>#VALUE!</v>
      </c>
      <c r="D148" s="46" t="e">
        <f t="shared" si="31"/>
        <v>#DIV/0!</v>
      </c>
      <c r="E148" s="46" t="e">
        <f t="shared" si="31"/>
        <v>#DIV/0!</v>
      </c>
      <c r="F148" s="46" t="e">
        <f t="shared" si="31"/>
        <v>#DIV/0!</v>
      </c>
      <c r="G148" s="46" t="e">
        <f t="shared" si="31"/>
        <v>#DIV/0!</v>
      </c>
      <c r="H148" s="46" t="e">
        <f t="shared" si="31"/>
        <v>#DIV/0!</v>
      </c>
      <c r="I148" s="46" t="e">
        <f t="shared" si="31"/>
        <v>#DIV/0!</v>
      </c>
      <c r="J148" s="46" t="e">
        <f t="shared" si="31"/>
        <v>#DIV/0!</v>
      </c>
      <c r="K148" s="46" t="e">
        <f t="shared" si="31"/>
        <v>#DIV/0!</v>
      </c>
      <c r="L148" s="46" t="e">
        <f t="shared" si="31"/>
        <v>#DIV/0!</v>
      </c>
      <c r="M148" s="46" t="e">
        <f t="shared" si="31"/>
        <v>#DIV/0!</v>
      </c>
      <c r="N148" s="46" t="e">
        <f t="shared" si="31"/>
        <v>#DIV/0!</v>
      </c>
      <c r="O148" s="46" t="e">
        <f t="shared" si="31"/>
        <v>#DIV/0!</v>
      </c>
      <c r="P148" s="46" t="e">
        <f t="shared" si="31"/>
        <v>#DIV/0!</v>
      </c>
      <c r="Q148" s="46" t="e">
        <f t="shared" si="31"/>
        <v>#DIV/0!</v>
      </c>
      <c r="R148" s="46" t="e">
        <f t="shared" si="31"/>
        <v>#DIV/0!</v>
      </c>
      <c r="S148" s="46" t="e">
        <f t="shared" si="31"/>
        <v>#DIV/0!</v>
      </c>
      <c r="T148" s="46" t="e">
        <f t="shared" si="31"/>
        <v>#DIV/0!</v>
      </c>
      <c r="U148" s="154"/>
    </row>
    <row r="149" spans="1:24" ht="14.45" customHeight="1">
      <c r="A149" s="120"/>
      <c r="B149" s="24"/>
      <c r="C149" s="24"/>
      <c r="D149" s="3"/>
      <c r="E149" s="3"/>
      <c r="F149" s="3"/>
      <c r="G149" s="3"/>
      <c r="H149" s="3"/>
      <c r="I149" s="3"/>
      <c r="J149" s="3"/>
      <c r="K149" s="3"/>
      <c r="L149" s="3"/>
      <c r="M149" s="3"/>
      <c r="N149" s="3"/>
      <c r="O149" s="3"/>
      <c r="P149" s="3"/>
      <c r="Q149" s="3"/>
      <c r="R149" s="3"/>
      <c r="S149" s="3"/>
      <c r="T149" s="3"/>
    </row>
    <row r="150" spans="1:24" ht="14.45" customHeight="1">
      <c r="A150" s="16" t="s">
        <v>31</v>
      </c>
      <c r="B150" s="24"/>
      <c r="C150" s="17"/>
      <c r="D150" s="24"/>
      <c r="E150" s="24"/>
      <c r="F150" s="24"/>
      <c r="G150" s="24"/>
      <c r="H150" s="24"/>
      <c r="I150" s="24"/>
      <c r="J150" s="24"/>
      <c r="K150" s="24"/>
      <c r="L150" s="24"/>
      <c r="M150" s="24"/>
      <c r="N150" s="24"/>
      <c r="O150" s="24"/>
      <c r="P150" s="24"/>
      <c r="Q150" s="24"/>
      <c r="R150" s="24"/>
      <c r="S150" s="24"/>
      <c r="T150" s="24"/>
    </row>
    <row r="151" spans="1:24" ht="14.45" customHeight="1">
      <c r="A151" s="120" t="s">
        <v>37</v>
      </c>
      <c r="B151" s="97">
        <f>Depreciation!B22</f>
        <v>0</v>
      </c>
      <c r="C151" s="17" t="s">
        <v>0</v>
      </c>
      <c r="D151" s="22"/>
      <c r="E151" s="22"/>
      <c r="F151" s="22"/>
      <c r="G151" s="24"/>
      <c r="H151" s="24"/>
      <c r="I151" s="24"/>
      <c r="J151" s="24"/>
      <c r="K151" s="24"/>
      <c r="L151" s="24"/>
      <c r="M151" s="24"/>
      <c r="N151" s="24"/>
      <c r="O151" s="24"/>
      <c r="P151" s="24"/>
      <c r="Q151" s="24"/>
      <c r="R151" s="24"/>
      <c r="S151" s="24"/>
      <c r="T151" s="24"/>
    </row>
    <row r="152" spans="1:24" ht="14.45" customHeight="1">
      <c r="A152" s="16" t="s">
        <v>25</v>
      </c>
      <c r="B152" s="97">
        <f>Depreciation!B23</f>
        <v>0</v>
      </c>
      <c r="C152" s="17" t="s">
        <v>0</v>
      </c>
      <c r="D152" s="22"/>
      <c r="E152" s="22"/>
      <c r="F152" s="22"/>
      <c r="G152" s="24"/>
      <c r="H152" s="24"/>
      <c r="I152" s="24"/>
      <c r="J152" s="24"/>
      <c r="K152" s="24"/>
      <c r="L152" s="24"/>
      <c r="M152" s="24"/>
      <c r="N152" s="24"/>
      <c r="O152" s="24"/>
      <c r="P152" s="24"/>
      <c r="Q152" s="24"/>
      <c r="R152" s="24"/>
      <c r="S152" s="24"/>
      <c r="T152" s="24"/>
    </row>
    <row r="153" spans="1:24" ht="14.45" customHeight="1">
      <c r="A153" s="11" t="s">
        <v>24</v>
      </c>
      <c r="B153" s="73" t="str">
        <f>WACC!B53</f>
        <v/>
      </c>
      <c r="C153" s="22" t="s">
        <v>99</v>
      </c>
      <c r="G153" s="122"/>
      <c r="H153" s="122"/>
      <c r="I153" s="122"/>
      <c r="J153" s="122"/>
      <c r="K153" s="122"/>
      <c r="L153" s="24"/>
      <c r="M153" s="24"/>
      <c r="N153" s="24"/>
      <c r="O153" s="24"/>
      <c r="P153" s="24"/>
      <c r="Q153" s="24"/>
      <c r="R153" s="24"/>
      <c r="S153" s="24"/>
      <c r="T153" s="24"/>
    </row>
    <row r="154" spans="1:24" s="29" customFormat="1" ht="14.45" customHeight="1">
      <c r="A154" s="17"/>
      <c r="C154" s="21"/>
      <c r="U154" s="157"/>
      <c r="X154" s="152"/>
    </row>
    <row r="155" spans="1:24" s="29" customFormat="1" ht="14.45" customHeight="1">
      <c r="A155" s="17"/>
      <c r="C155" s="21"/>
      <c r="U155" s="157"/>
      <c r="X155" s="152"/>
    </row>
    <row r="156" spans="1:24" s="29" customFormat="1" ht="14.45" customHeight="1">
      <c r="A156" s="59" t="s">
        <v>71</v>
      </c>
      <c r="C156" s="21"/>
      <c r="U156" s="157"/>
      <c r="X156" s="152"/>
    </row>
    <row r="157" spans="1:24" s="29" customFormat="1" ht="14.45" customHeight="1">
      <c r="A157" s="17"/>
      <c r="C157" s="21"/>
      <c r="U157" s="157"/>
      <c r="X157" s="152"/>
    </row>
    <row r="158" spans="1:24" ht="14.45" customHeight="1">
      <c r="A158" s="28" t="s">
        <v>23</v>
      </c>
      <c r="B158" s="24" t="s">
        <v>33</v>
      </c>
      <c r="C158" s="24"/>
      <c r="D158" s="24"/>
      <c r="E158" s="24"/>
      <c r="F158" s="24"/>
      <c r="G158" s="24"/>
      <c r="H158" s="24"/>
      <c r="I158" s="24"/>
      <c r="J158" s="24"/>
      <c r="K158" s="24"/>
      <c r="L158" s="24"/>
      <c r="M158" s="24"/>
      <c r="N158" s="24"/>
      <c r="O158" s="24"/>
      <c r="P158" s="24"/>
      <c r="Q158" s="24"/>
      <c r="R158" s="24"/>
      <c r="S158" s="24"/>
      <c r="T158" s="24"/>
      <c r="U158" s="166"/>
    </row>
    <row r="159" spans="1:24" ht="14.45" customHeight="1">
      <c r="A159" s="28" t="s">
        <v>5</v>
      </c>
      <c r="B159" s="29" t="s">
        <v>123</v>
      </c>
      <c r="C159" s="24"/>
      <c r="D159" s="24"/>
      <c r="E159" s="24"/>
      <c r="F159" s="24"/>
      <c r="G159" s="24"/>
      <c r="H159" s="24"/>
      <c r="I159" s="24"/>
      <c r="J159" s="24"/>
      <c r="K159" s="24"/>
      <c r="L159" s="24"/>
      <c r="M159" s="24"/>
      <c r="N159" s="24"/>
      <c r="O159" s="24"/>
      <c r="P159" s="24"/>
      <c r="Q159" s="24"/>
      <c r="R159" s="24"/>
      <c r="S159" s="24"/>
      <c r="T159" s="24"/>
      <c r="U159" s="166"/>
    </row>
    <row r="160" spans="1:24" ht="14.45" customHeight="1">
      <c r="A160" s="28" t="s">
        <v>6</v>
      </c>
      <c r="B160" s="29" t="s">
        <v>34</v>
      </c>
      <c r="C160" s="24"/>
      <c r="D160" s="24"/>
      <c r="E160" s="24"/>
      <c r="F160" s="24"/>
      <c r="G160" s="24"/>
      <c r="H160" s="24"/>
      <c r="I160" s="24"/>
      <c r="J160" s="24"/>
      <c r="K160" s="24"/>
      <c r="L160" s="24"/>
      <c r="M160" s="24"/>
      <c r="N160" s="24"/>
      <c r="O160" s="24"/>
      <c r="P160" s="24"/>
      <c r="Q160" s="24"/>
      <c r="R160" s="24"/>
      <c r="S160" s="24"/>
      <c r="T160" s="24"/>
      <c r="U160" s="166"/>
    </row>
    <row r="161" spans="1:22" ht="14.45" customHeight="1">
      <c r="A161" s="20" t="s">
        <v>22</v>
      </c>
      <c r="B161" s="18" t="s">
        <v>155</v>
      </c>
      <c r="C161" s="18"/>
      <c r="D161" s="18"/>
      <c r="E161" s="18"/>
      <c r="F161" s="18"/>
      <c r="G161" s="18"/>
      <c r="H161" s="18"/>
      <c r="I161" s="18"/>
      <c r="J161" s="18"/>
      <c r="K161" s="18"/>
      <c r="L161" s="18"/>
      <c r="M161" s="18"/>
      <c r="N161" s="18"/>
      <c r="O161" s="18"/>
      <c r="P161" s="18"/>
      <c r="Q161" s="18"/>
      <c r="R161" s="18"/>
      <c r="S161" s="18"/>
      <c r="T161" s="18"/>
      <c r="U161" s="169"/>
    </row>
    <row r="162" spans="1:22" ht="14.45" customHeight="1">
      <c r="A162" s="54" t="s">
        <v>61</v>
      </c>
      <c r="B162" s="29" t="s">
        <v>64</v>
      </c>
    </row>
    <row r="163" spans="1:22" ht="14.45" customHeight="1">
      <c r="A163" s="54" t="s">
        <v>62</v>
      </c>
      <c r="B163" s="29" t="s">
        <v>65</v>
      </c>
    </row>
    <row r="164" spans="1:22" ht="14.45" customHeight="1">
      <c r="A164" s="54" t="s">
        <v>67</v>
      </c>
      <c r="B164" s="29" t="s">
        <v>68</v>
      </c>
    </row>
    <row r="165" spans="1:22" ht="14.45" customHeight="1">
      <c r="A165" s="54"/>
      <c r="B165" s="29"/>
      <c r="V165" s="31"/>
    </row>
    <row r="166" spans="1:22" ht="14.45" customHeight="1">
      <c r="A166" s="54"/>
      <c r="B166" s="29"/>
      <c r="V166" s="31"/>
    </row>
    <row r="167" spans="1:22" ht="14.45" customHeight="1">
      <c r="A167" s="108"/>
      <c r="B167" s="125" t="s">
        <v>3</v>
      </c>
      <c r="C167" s="215">
        <f t="shared" ref="C167:T167" si="32">C129</f>
        <v>2021</v>
      </c>
      <c r="D167" s="215">
        <f t="shared" si="32"/>
        <v>2022</v>
      </c>
      <c r="E167" s="215">
        <f t="shared" si="32"/>
        <v>2023</v>
      </c>
      <c r="F167" s="215">
        <f t="shared" si="32"/>
        <v>2024</v>
      </c>
      <c r="G167" s="215">
        <f t="shared" si="32"/>
        <v>2025</v>
      </c>
      <c r="H167" s="215">
        <f t="shared" si="32"/>
        <v>2026</v>
      </c>
      <c r="I167" s="215">
        <f t="shared" si="32"/>
        <v>2027</v>
      </c>
      <c r="J167" s="215">
        <f t="shared" si="32"/>
        <v>2028</v>
      </c>
      <c r="K167" s="215">
        <f t="shared" si="32"/>
        <v>2029</v>
      </c>
      <c r="L167" s="215">
        <f t="shared" si="32"/>
        <v>2030</v>
      </c>
      <c r="M167" s="215">
        <f t="shared" si="32"/>
        <v>2031</v>
      </c>
      <c r="N167" s="215">
        <f t="shared" si="32"/>
        <v>2032</v>
      </c>
      <c r="O167" s="215">
        <f t="shared" si="32"/>
        <v>2033</v>
      </c>
      <c r="P167" s="215">
        <f t="shared" si="32"/>
        <v>2034</v>
      </c>
      <c r="Q167" s="215">
        <f t="shared" si="32"/>
        <v>2035</v>
      </c>
      <c r="R167" s="215">
        <f t="shared" si="32"/>
        <v>2036</v>
      </c>
      <c r="S167" s="215">
        <f t="shared" si="32"/>
        <v>2037</v>
      </c>
      <c r="T167" s="215">
        <f t="shared" si="32"/>
        <v>2038</v>
      </c>
      <c r="U167" s="160" t="s">
        <v>2</v>
      </c>
      <c r="V167" s="31"/>
    </row>
    <row r="168" spans="1:22" ht="14.45" customHeight="1">
      <c r="A168" s="108"/>
      <c r="B168" s="171"/>
      <c r="C168" s="172"/>
      <c r="D168" s="173"/>
      <c r="E168" s="173"/>
      <c r="F168" s="173"/>
      <c r="G168" s="174"/>
      <c r="H168" s="174"/>
      <c r="I168" s="174"/>
      <c r="J168" s="174"/>
      <c r="K168" s="174"/>
      <c r="L168" s="175"/>
      <c r="M168" s="175"/>
      <c r="N168" s="175"/>
      <c r="O168" s="175"/>
      <c r="P168" s="175"/>
      <c r="Q168" s="175"/>
      <c r="R168" s="175"/>
      <c r="S168" s="175"/>
      <c r="T168" s="175"/>
      <c r="U168" s="176"/>
      <c r="V168" s="31"/>
    </row>
    <row r="169" spans="1:22" ht="14.45" customHeight="1">
      <c r="A169" s="52" t="s">
        <v>160</v>
      </c>
      <c r="B169" s="107"/>
      <c r="C169" s="107"/>
      <c r="D169" s="107"/>
      <c r="E169" s="107"/>
      <c r="F169" s="107"/>
      <c r="G169" s="107"/>
      <c r="H169" s="107"/>
      <c r="I169" s="107"/>
      <c r="J169" s="107"/>
      <c r="K169" s="107"/>
      <c r="L169" s="107"/>
      <c r="M169" s="107"/>
      <c r="N169" s="107"/>
      <c r="O169" s="107"/>
      <c r="P169" s="107"/>
      <c r="Q169" s="107"/>
      <c r="R169" s="107"/>
      <c r="S169" s="107"/>
      <c r="T169" s="107"/>
      <c r="U169" s="107"/>
    </row>
    <row r="170" spans="1:22" ht="14.45" customHeight="1">
      <c r="A170" s="24"/>
      <c r="B170" s="24"/>
      <c r="C170" s="170"/>
      <c r="D170" s="170"/>
      <c r="E170" s="170"/>
      <c r="F170" s="170"/>
      <c r="G170" s="170"/>
      <c r="H170" s="170"/>
      <c r="I170" s="170"/>
      <c r="J170" s="170"/>
      <c r="K170" s="170"/>
      <c r="L170" s="170"/>
      <c r="M170" s="170"/>
      <c r="N170" s="170"/>
      <c r="O170" s="170"/>
      <c r="P170" s="170"/>
      <c r="Q170" s="170"/>
      <c r="R170" s="170"/>
      <c r="S170" s="170"/>
      <c r="T170" s="170"/>
      <c r="U170" s="166"/>
      <c r="V170" s="1"/>
    </row>
    <row r="171" spans="1:22" ht="14.45" customHeight="1">
      <c r="A171" s="143" t="s">
        <v>53</v>
      </c>
      <c r="B171" s="109" t="s">
        <v>38</v>
      </c>
      <c r="C171" s="212">
        <f t="shared" ref="C171:T171" si="33">C28+C48</f>
        <v>0</v>
      </c>
      <c r="D171" s="212">
        <f t="shared" si="33"/>
        <v>0</v>
      </c>
      <c r="E171" s="212">
        <f t="shared" si="33"/>
        <v>0</v>
      </c>
      <c r="F171" s="212">
        <f t="shared" si="33"/>
        <v>0</v>
      </c>
      <c r="G171" s="212">
        <f t="shared" si="33"/>
        <v>0</v>
      </c>
      <c r="H171" s="212">
        <f t="shared" si="33"/>
        <v>0</v>
      </c>
      <c r="I171" s="212">
        <f t="shared" si="33"/>
        <v>0</v>
      </c>
      <c r="J171" s="212">
        <f t="shared" si="33"/>
        <v>0</v>
      </c>
      <c r="K171" s="212">
        <f t="shared" si="33"/>
        <v>0</v>
      </c>
      <c r="L171" s="212">
        <f t="shared" si="33"/>
        <v>0</v>
      </c>
      <c r="M171" s="212">
        <f t="shared" si="33"/>
        <v>0</v>
      </c>
      <c r="N171" s="212">
        <f t="shared" si="33"/>
        <v>0</v>
      </c>
      <c r="O171" s="212">
        <f t="shared" si="33"/>
        <v>0</v>
      </c>
      <c r="P171" s="212">
        <f t="shared" si="33"/>
        <v>0</v>
      </c>
      <c r="Q171" s="212">
        <f t="shared" si="33"/>
        <v>0</v>
      </c>
      <c r="R171" s="212">
        <f t="shared" si="33"/>
        <v>0</v>
      </c>
      <c r="S171" s="212">
        <f t="shared" si="33"/>
        <v>0</v>
      </c>
      <c r="T171" s="212">
        <f t="shared" si="33"/>
        <v>0</v>
      </c>
      <c r="U171" s="213">
        <f>SUM(C171:T171)</f>
        <v>0</v>
      </c>
    </row>
    <row r="172" spans="1:22" ht="14.45" customHeight="1">
      <c r="A172" s="144" t="s">
        <v>161</v>
      </c>
      <c r="B172" s="109" t="s">
        <v>38</v>
      </c>
      <c r="C172" s="212" t="e">
        <f t="shared" ref="C172:T172" si="34">C32+C52</f>
        <v>#DIV/0!</v>
      </c>
      <c r="D172" s="212" t="e">
        <f t="shared" si="34"/>
        <v>#DIV/0!</v>
      </c>
      <c r="E172" s="212" t="e">
        <f t="shared" si="34"/>
        <v>#DIV/0!</v>
      </c>
      <c r="F172" s="212" t="e">
        <f t="shared" si="34"/>
        <v>#DIV/0!</v>
      </c>
      <c r="G172" s="212" t="e">
        <f t="shared" si="34"/>
        <v>#DIV/0!</v>
      </c>
      <c r="H172" s="212" t="e">
        <f t="shared" si="34"/>
        <v>#DIV/0!</v>
      </c>
      <c r="I172" s="212" t="e">
        <f t="shared" si="34"/>
        <v>#DIV/0!</v>
      </c>
      <c r="J172" s="212">
        <f t="shared" si="34"/>
        <v>0</v>
      </c>
      <c r="K172" s="212">
        <f t="shared" si="34"/>
        <v>0</v>
      </c>
      <c r="L172" s="212">
        <f t="shared" si="34"/>
        <v>0</v>
      </c>
      <c r="M172" s="212">
        <f t="shared" si="34"/>
        <v>0</v>
      </c>
      <c r="N172" s="212">
        <f t="shared" si="34"/>
        <v>0</v>
      </c>
      <c r="O172" s="212">
        <f t="shared" si="34"/>
        <v>0</v>
      </c>
      <c r="P172" s="212">
        <f t="shared" si="34"/>
        <v>0</v>
      </c>
      <c r="Q172" s="212">
        <f t="shared" si="34"/>
        <v>0</v>
      </c>
      <c r="R172" s="212">
        <f t="shared" si="34"/>
        <v>0</v>
      </c>
      <c r="S172" s="212">
        <f t="shared" si="34"/>
        <v>0</v>
      </c>
      <c r="T172" s="212">
        <f t="shared" si="34"/>
        <v>0</v>
      </c>
      <c r="U172" s="213" t="e">
        <f t="shared" ref="U172:U177" si="35">SUM(C172:T172)</f>
        <v>#DIV/0!</v>
      </c>
    </row>
    <row r="173" spans="1:22" ht="14.45" customHeight="1">
      <c r="A173" s="144" t="s">
        <v>162</v>
      </c>
      <c r="B173" s="109" t="s">
        <v>38</v>
      </c>
      <c r="C173" s="212" t="e">
        <f>C36+C56</f>
        <v>#DIV/0!</v>
      </c>
      <c r="D173" s="212" t="e">
        <f t="shared" ref="D173:T173" si="36">D36+D56</f>
        <v>#DIV/0!</v>
      </c>
      <c r="E173" s="212" t="e">
        <f t="shared" si="36"/>
        <v>#DIV/0!</v>
      </c>
      <c r="F173" s="212" t="e">
        <f t="shared" si="36"/>
        <v>#DIV/0!</v>
      </c>
      <c r="G173" s="212" t="e">
        <f t="shared" si="36"/>
        <v>#DIV/0!</v>
      </c>
      <c r="H173" s="212" t="e">
        <f t="shared" si="36"/>
        <v>#DIV/0!</v>
      </c>
      <c r="I173" s="212" t="e">
        <f t="shared" si="36"/>
        <v>#DIV/0!</v>
      </c>
      <c r="J173" s="212">
        <f t="shared" si="36"/>
        <v>0</v>
      </c>
      <c r="K173" s="212">
        <f t="shared" si="36"/>
        <v>0</v>
      </c>
      <c r="L173" s="212">
        <f t="shared" si="36"/>
        <v>0</v>
      </c>
      <c r="M173" s="212">
        <f t="shared" si="36"/>
        <v>0</v>
      </c>
      <c r="N173" s="212">
        <f t="shared" si="36"/>
        <v>0</v>
      </c>
      <c r="O173" s="212">
        <f t="shared" si="36"/>
        <v>0</v>
      </c>
      <c r="P173" s="212">
        <f t="shared" si="36"/>
        <v>0</v>
      </c>
      <c r="Q173" s="212">
        <f t="shared" si="36"/>
        <v>0</v>
      </c>
      <c r="R173" s="212">
        <f t="shared" si="36"/>
        <v>0</v>
      </c>
      <c r="S173" s="212">
        <f t="shared" si="36"/>
        <v>0</v>
      </c>
      <c r="T173" s="212">
        <f t="shared" si="36"/>
        <v>0</v>
      </c>
      <c r="U173" s="213" t="e">
        <f t="shared" si="35"/>
        <v>#DIV/0!</v>
      </c>
    </row>
    <row r="174" spans="1:22" ht="14.45" customHeight="1">
      <c r="A174" s="143" t="s">
        <v>12</v>
      </c>
      <c r="B174" s="109" t="s">
        <v>38</v>
      </c>
      <c r="C174" s="212">
        <f>C38+C58</f>
        <v>0</v>
      </c>
      <c r="D174" s="212">
        <f t="shared" ref="D174:T174" si="37">D38+D58</f>
        <v>0</v>
      </c>
      <c r="E174" s="212">
        <f t="shared" si="37"/>
        <v>0</v>
      </c>
      <c r="F174" s="212">
        <f t="shared" si="37"/>
        <v>0</v>
      </c>
      <c r="G174" s="212">
        <f t="shared" si="37"/>
        <v>0</v>
      </c>
      <c r="H174" s="212">
        <f t="shared" si="37"/>
        <v>0</v>
      </c>
      <c r="I174" s="212">
        <f t="shared" si="37"/>
        <v>0</v>
      </c>
      <c r="J174" s="212">
        <f t="shared" si="37"/>
        <v>0</v>
      </c>
      <c r="K174" s="212">
        <f t="shared" si="37"/>
        <v>0</v>
      </c>
      <c r="L174" s="212">
        <f t="shared" si="37"/>
        <v>0</v>
      </c>
      <c r="M174" s="212">
        <f t="shared" si="37"/>
        <v>0</v>
      </c>
      <c r="N174" s="212">
        <f t="shared" si="37"/>
        <v>0</v>
      </c>
      <c r="O174" s="212">
        <f t="shared" si="37"/>
        <v>0</v>
      </c>
      <c r="P174" s="212">
        <f t="shared" si="37"/>
        <v>0</v>
      </c>
      <c r="Q174" s="212">
        <f t="shared" si="37"/>
        <v>0</v>
      </c>
      <c r="R174" s="212">
        <f t="shared" si="37"/>
        <v>0</v>
      </c>
      <c r="S174" s="212">
        <f t="shared" si="37"/>
        <v>0</v>
      </c>
      <c r="T174" s="212">
        <f t="shared" si="37"/>
        <v>0</v>
      </c>
      <c r="U174" s="213">
        <f t="shared" si="35"/>
        <v>0</v>
      </c>
    </row>
    <row r="175" spans="1:22" ht="14.45" customHeight="1">
      <c r="A175" s="143" t="s">
        <v>29</v>
      </c>
      <c r="B175" s="109" t="s">
        <v>38</v>
      </c>
      <c r="C175" s="212">
        <f>C40+C60</f>
        <v>0</v>
      </c>
      <c r="D175" s="212">
        <f t="shared" ref="D175:T175" si="38">D40+D60</f>
        <v>0</v>
      </c>
      <c r="E175" s="212">
        <f t="shared" si="38"/>
        <v>0</v>
      </c>
      <c r="F175" s="212">
        <f t="shared" si="38"/>
        <v>0</v>
      </c>
      <c r="G175" s="212">
        <f t="shared" si="38"/>
        <v>0</v>
      </c>
      <c r="H175" s="212">
        <f t="shared" si="38"/>
        <v>0</v>
      </c>
      <c r="I175" s="212">
        <f t="shared" si="38"/>
        <v>0</v>
      </c>
      <c r="J175" s="212">
        <f t="shared" si="38"/>
        <v>0</v>
      </c>
      <c r="K175" s="212">
        <f t="shared" si="38"/>
        <v>0</v>
      </c>
      <c r="L175" s="212">
        <f t="shared" si="38"/>
        <v>0</v>
      </c>
      <c r="M175" s="212">
        <f t="shared" si="38"/>
        <v>0</v>
      </c>
      <c r="N175" s="212">
        <f t="shared" si="38"/>
        <v>0</v>
      </c>
      <c r="O175" s="212">
        <f t="shared" si="38"/>
        <v>0</v>
      </c>
      <c r="P175" s="212">
        <f t="shared" si="38"/>
        <v>0</v>
      </c>
      <c r="Q175" s="212">
        <f t="shared" si="38"/>
        <v>0</v>
      </c>
      <c r="R175" s="212">
        <f t="shared" si="38"/>
        <v>0</v>
      </c>
      <c r="S175" s="212">
        <f t="shared" si="38"/>
        <v>0</v>
      </c>
      <c r="T175" s="212">
        <f t="shared" si="38"/>
        <v>0</v>
      </c>
      <c r="U175" s="213">
        <f t="shared" si="35"/>
        <v>0</v>
      </c>
    </row>
    <row r="176" spans="1:22" ht="14.45" customHeight="1">
      <c r="A176" s="143" t="s">
        <v>28</v>
      </c>
      <c r="B176" s="109" t="s">
        <v>38</v>
      </c>
      <c r="C176" s="212">
        <f>C42+C62</f>
        <v>0</v>
      </c>
      <c r="D176" s="212">
        <f t="shared" ref="D176:T176" si="39">D42+D62</f>
        <v>0</v>
      </c>
      <c r="E176" s="212">
        <f t="shared" si="39"/>
        <v>0</v>
      </c>
      <c r="F176" s="212">
        <f t="shared" si="39"/>
        <v>0</v>
      </c>
      <c r="G176" s="212">
        <f t="shared" si="39"/>
        <v>0</v>
      </c>
      <c r="H176" s="212">
        <f t="shared" si="39"/>
        <v>0</v>
      </c>
      <c r="I176" s="212">
        <f t="shared" si="39"/>
        <v>0</v>
      </c>
      <c r="J176" s="212">
        <f t="shared" si="39"/>
        <v>0</v>
      </c>
      <c r="K176" s="212">
        <f t="shared" si="39"/>
        <v>0</v>
      </c>
      <c r="L176" s="212">
        <f t="shared" si="39"/>
        <v>0</v>
      </c>
      <c r="M176" s="212">
        <f t="shared" si="39"/>
        <v>0</v>
      </c>
      <c r="N176" s="212">
        <f t="shared" si="39"/>
        <v>0</v>
      </c>
      <c r="O176" s="212">
        <f t="shared" si="39"/>
        <v>0</v>
      </c>
      <c r="P176" s="212">
        <f t="shared" si="39"/>
        <v>0</v>
      </c>
      <c r="Q176" s="212">
        <f t="shared" si="39"/>
        <v>0</v>
      </c>
      <c r="R176" s="212">
        <f t="shared" si="39"/>
        <v>0</v>
      </c>
      <c r="S176" s="212">
        <f t="shared" si="39"/>
        <v>0</v>
      </c>
      <c r="T176" s="212">
        <f t="shared" si="39"/>
        <v>0</v>
      </c>
      <c r="U176" s="213">
        <f t="shared" si="35"/>
        <v>0</v>
      </c>
    </row>
    <row r="177" spans="1:21" ht="14.45" customHeight="1">
      <c r="A177" s="143" t="s">
        <v>163</v>
      </c>
      <c r="B177" s="109" t="s">
        <v>38</v>
      </c>
      <c r="C177" s="212">
        <f>C44+C64</f>
        <v>0</v>
      </c>
      <c r="D177" s="212">
        <f t="shared" ref="D177:T177" si="40">D44+D64</f>
        <v>0</v>
      </c>
      <c r="E177" s="212">
        <f t="shared" si="40"/>
        <v>0</v>
      </c>
      <c r="F177" s="212">
        <f t="shared" si="40"/>
        <v>0</v>
      </c>
      <c r="G177" s="212">
        <f t="shared" si="40"/>
        <v>0</v>
      </c>
      <c r="H177" s="212">
        <f t="shared" si="40"/>
        <v>0</v>
      </c>
      <c r="I177" s="212">
        <f t="shared" si="40"/>
        <v>0</v>
      </c>
      <c r="J177" s="212">
        <f t="shared" si="40"/>
        <v>0</v>
      </c>
      <c r="K177" s="212">
        <f t="shared" si="40"/>
        <v>0</v>
      </c>
      <c r="L177" s="212">
        <f t="shared" si="40"/>
        <v>0</v>
      </c>
      <c r="M177" s="212">
        <f t="shared" si="40"/>
        <v>0</v>
      </c>
      <c r="N177" s="212">
        <f t="shared" si="40"/>
        <v>0</v>
      </c>
      <c r="O177" s="212">
        <f t="shared" si="40"/>
        <v>0</v>
      </c>
      <c r="P177" s="212">
        <f t="shared" si="40"/>
        <v>0</v>
      </c>
      <c r="Q177" s="212">
        <f t="shared" si="40"/>
        <v>0</v>
      </c>
      <c r="R177" s="212">
        <f t="shared" si="40"/>
        <v>0</v>
      </c>
      <c r="S177" s="212">
        <f t="shared" si="40"/>
        <v>0</v>
      </c>
      <c r="T177" s="212">
        <f t="shared" si="40"/>
        <v>0</v>
      </c>
      <c r="U177" s="213">
        <f t="shared" si="35"/>
        <v>0</v>
      </c>
    </row>
  </sheetData>
  <conditionalFormatting sqref="A2:A7 A11">
    <cfRule type="expression" dxfId="110" priority="146">
      <formula>OR($A$4="",$A$4="Project X")</formula>
    </cfRule>
  </conditionalFormatting>
  <conditionalFormatting sqref="J126 L126:T126 C144:J145 K144:T144">
    <cfRule type="expression" dxfId="109" priority="125">
      <formula>C126=""</formula>
    </cfRule>
  </conditionalFormatting>
  <conditionalFormatting sqref="C114:D114 G114:I114">
    <cfRule type="expression" dxfId="108" priority="138">
      <formula>C114=""</formula>
    </cfRule>
  </conditionalFormatting>
  <conditionalFormatting sqref="J114 L114:T114">
    <cfRule type="expression" dxfId="107" priority="129">
      <formula>J114=""</formula>
    </cfRule>
  </conditionalFormatting>
  <conditionalFormatting sqref="C126:D126 G126:I126">
    <cfRule type="expression" dxfId="106" priority="133">
      <formula>C126=""</formula>
    </cfRule>
  </conditionalFormatting>
  <conditionalFormatting sqref="C116:D116 G116:I116">
    <cfRule type="expression" dxfId="105" priority="56">
      <formula>C116=""</formula>
    </cfRule>
  </conditionalFormatting>
  <conditionalFormatting sqref="J116 L116:T116">
    <cfRule type="expression" dxfId="104" priority="55">
      <formula>J116=""</formula>
    </cfRule>
  </conditionalFormatting>
  <conditionalFormatting sqref="C118:D118 G118:I118">
    <cfRule type="expression" dxfId="103" priority="54">
      <formula>C118=""</formula>
    </cfRule>
  </conditionalFormatting>
  <conditionalFormatting sqref="J118 L118:T118">
    <cfRule type="expression" dxfId="102" priority="53">
      <formula>J118=""</formula>
    </cfRule>
  </conditionalFormatting>
  <conditionalFormatting sqref="C120:D120 G120:I120">
    <cfRule type="expression" dxfId="101" priority="52">
      <formula>C120=""</formula>
    </cfRule>
  </conditionalFormatting>
  <conditionalFormatting sqref="J120 L120:T120">
    <cfRule type="expression" dxfId="100" priority="51">
      <formula>J120=""</formula>
    </cfRule>
  </conditionalFormatting>
  <conditionalFormatting sqref="C122:D122 G122:I122">
    <cfRule type="expression" dxfId="99" priority="50">
      <formula>C122=""</formula>
    </cfRule>
  </conditionalFormatting>
  <conditionalFormatting sqref="J122 L122:T122">
    <cfRule type="expression" dxfId="98" priority="49">
      <formula>J122=""</formula>
    </cfRule>
  </conditionalFormatting>
  <conditionalFormatting sqref="C124:D124 G124:I124">
    <cfRule type="expression" dxfId="97" priority="48">
      <formula>C124=""</formula>
    </cfRule>
  </conditionalFormatting>
  <conditionalFormatting sqref="J124 L124:T124">
    <cfRule type="expression" dxfId="96" priority="47">
      <formula>J124=""</formula>
    </cfRule>
  </conditionalFormatting>
  <conditionalFormatting sqref="C146:D148 G146:J148 L147:T147">
    <cfRule type="expression" dxfId="95" priority="46">
      <formula>C146=""</formula>
    </cfRule>
  </conditionalFormatting>
  <conditionalFormatting sqref="L148:T148">
    <cfRule type="expression" dxfId="94" priority="45">
      <formula>L148=""</formula>
    </cfRule>
  </conditionalFormatting>
  <conditionalFormatting sqref="J139 L139:T139">
    <cfRule type="expression" dxfId="93" priority="43">
      <formula>J139=""</formula>
    </cfRule>
  </conditionalFormatting>
  <conditionalFormatting sqref="C139:D139 G139:I139">
    <cfRule type="expression" dxfId="92" priority="44">
      <formula>C139=""</formula>
    </cfRule>
  </conditionalFormatting>
  <conditionalFormatting sqref="B151">
    <cfRule type="expression" dxfId="91" priority="39">
      <formula>B151=""</formula>
    </cfRule>
  </conditionalFormatting>
  <conditionalFormatting sqref="B152">
    <cfRule type="expression" dxfId="90" priority="37">
      <formula>B152=""</formula>
    </cfRule>
  </conditionalFormatting>
  <conditionalFormatting sqref="E114">
    <cfRule type="expression" dxfId="89" priority="36">
      <formula>E114=""</formula>
    </cfRule>
  </conditionalFormatting>
  <conditionalFormatting sqref="E126">
    <cfRule type="expression" dxfId="88" priority="35">
      <formula>E126=""</formula>
    </cfRule>
  </conditionalFormatting>
  <conditionalFormatting sqref="E116">
    <cfRule type="expression" dxfId="87" priority="33">
      <formula>E116=""</formula>
    </cfRule>
  </conditionalFormatting>
  <conditionalFormatting sqref="E118">
    <cfRule type="expression" dxfId="86" priority="32">
      <formula>E118=""</formula>
    </cfRule>
  </conditionalFormatting>
  <conditionalFormatting sqref="E120">
    <cfRule type="expression" dxfId="85" priority="31">
      <formula>E120=""</formula>
    </cfRule>
  </conditionalFormatting>
  <conditionalFormatting sqref="E122">
    <cfRule type="expression" dxfId="84" priority="30">
      <formula>E122=""</formula>
    </cfRule>
  </conditionalFormatting>
  <conditionalFormatting sqref="E124">
    <cfRule type="expression" dxfId="83" priority="29">
      <formula>E124=""</formula>
    </cfRule>
  </conditionalFormatting>
  <conditionalFormatting sqref="E146:E148">
    <cfRule type="expression" dxfId="82" priority="28">
      <formula>E146=""</formula>
    </cfRule>
  </conditionalFormatting>
  <conditionalFormatting sqref="E139">
    <cfRule type="expression" dxfId="81" priority="27">
      <formula>E139=""</formula>
    </cfRule>
  </conditionalFormatting>
  <conditionalFormatting sqref="F114">
    <cfRule type="expression" dxfId="80" priority="26">
      <formula>F114=""</formula>
    </cfRule>
  </conditionalFormatting>
  <conditionalFormatting sqref="F126">
    <cfRule type="expression" dxfId="79" priority="25">
      <formula>F126=""</formula>
    </cfRule>
  </conditionalFormatting>
  <conditionalFormatting sqref="F116">
    <cfRule type="expression" dxfId="78" priority="23">
      <formula>F116=""</formula>
    </cfRule>
  </conditionalFormatting>
  <conditionalFormatting sqref="F118">
    <cfRule type="expression" dxfId="77" priority="22">
      <formula>F118=""</formula>
    </cfRule>
  </conditionalFormatting>
  <conditionalFormatting sqref="F120">
    <cfRule type="expression" dxfId="76" priority="21">
      <formula>F120=""</formula>
    </cfRule>
  </conditionalFormatting>
  <conditionalFormatting sqref="F122">
    <cfRule type="expression" dxfId="75" priority="20">
      <formula>F122=""</formula>
    </cfRule>
  </conditionalFormatting>
  <conditionalFormatting sqref="F124">
    <cfRule type="expression" dxfId="74" priority="19">
      <formula>F124=""</formula>
    </cfRule>
  </conditionalFormatting>
  <conditionalFormatting sqref="F146:F148">
    <cfRule type="expression" dxfId="73" priority="18">
      <formula>F146=""</formula>
    </cfRule>
  </conditionalFormatting>
  <conditionalFormatting sqref="F139">
    <cfRule type="expression" dxfId="72" priority="17">
      <formula>F139=""</formula>
    </cfRule>
  </conditionalFormatting>
  <conditionalFormatting sqref="K114">
    <cfRule type="expression" dxfId="71" priority="16">
      <formula>K114=""</formula>
    </cfRule>
  </conditionalFormatting>
  <conditionalFormatting sqref="K126">
    <cfRule type="expression" dxfId="70" priority="15">
      <formula>K126=""</formula>
    </cfRule>
  </conditionalFormatting>
  <conditionalFormatting sqref="K116">
    <cfRule type="expression" dxfId="69" priority="13">
      <formula>K116=""</formula>
    </cfRule>
  </conditionalFormatting>
  <conditionalFormatting sqref="K118">
    <cfRule type="expression" dxfId="68" priority="12">
      <formula>K118=""</formula>
    </cfRule>
  </conditionalFormatting>
  <conditionalFormatting sqref="K120">
    <cfRule type="expression" dxfId="67" priority="11">
      <formula>K120=""</formula>
    </cfRule>
  </conditionalFormatting>
  <conditionalFormatting sqref="K122">
    <cfRule type="expression" dxfId="66" priority="10">
      <formula>K122=""</formula>
    </cfRule>
  </conditionalFormatting>
  <conditionalFormatting sqref="K124">
    <cfRule type="expression" dxfId="65" priority="9">
      <formula>K124=""</formula>
    </cfRule>
  </conditionalFormatting>
  <conditionalFormatting sqref="K147:K148">
    <cfRule type="expression" dxfId="64" priority="8">
      <formula>K147=""</formula>
    </cfRule>
  </conditionalFormatting>
  <conditionalFormatting sqref="K139">
    <cfRule type="expression" dxfId="63" priority="7">
      <formula>K139=""</formula>
    </cfRule>
  </conditionalFormatting>
  <conditionalFormatting sqref="D85:U86">
    <cfRule type="cellIs" dxfId="62" priority="6" operator="equal">
      <formula>FALSE</formula>
    </cfRule>
  </conditionalFormatting>
  <conditionalFormatting sqref="C85">
    <cfRule type="cellIs" dxfId="61" priority="4" operator="equal">
      <formula>FALSE</formula>
    </cfRule>
  </conditionalFormatting>
  <conditionalFormatting sqref="C86">
    <cfRule type="cellIs" dxfId="60" priority="3" operator="equal">
      <formula>FALSE</formula>
    </cfRule>
  </conditionalFormatting>
  <conditionalFormatting sqref="K145:T145">
    <cfRule type="expression" dxfId="59" priority="2">
      <formula>K145=""</formula>
    </cfRule>
  </conditionalFormatting>
  <conditionalFormatting sqref="K146:T146">
    <cfRule type="expression" dxfId="58" priority="1">
      <formula>K146=""</formula>
    </cfRule>
  </conditionalFormatting>
  <pageMargins left="0.7" right="0.7" top="0.75" bottom="0.75" header="0.3" footer="0.3"/>
  <pageSetup paperSize="8" scale="48"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U53"/>
  <sheetViews>
    <sheetView zoomScaleNormal="100" workbookViewId="0">
      <selection activeCell="B10" sqref="B10"/>
    </sheetView>
  </sheetViews>
  <sheetFormatPr baseColWidth="10" defaultColWidth="8.7109375" defaultRowHeight="15"/>
  <cols>
    <col min="1" max="1" width="35.85546875" style="29" customWidth="1"/>
    <col min="2" max="2" width="13.5703125" style="29" customWidth="1"/>
    <col min="3" max="3" width="15.140625" style="29" customWidth="1"/>
    <col min="4" max="4" width="36.28515625" style="29" customWidth="1"/>
    <col min="5" max="5" width="27.140625" style="29" customWidth="1"/>
    <col min="6" max="16384" width="8.7109375" style="29"/>
  </cols>
  <sheetData>
    <row r="1" spans="1:21" s="24" customFormat="1" ht="18.75">
      <c r="A1" s="50" t="s">
        <v>8</v>
      </c>
      <c r="B1" s="101"/>
      <c r="C1" s="49" t="s">
        <v>52</v>
      </c>
      <c r="D1" s="29"/>
      <c r="E1" s="101"/>
      <c r="F1" s="101"/>
      <c r="G1" s="104"/>
      <c r="H1" s="102"/>
      <c r="I1" s="101"/>
      <c r="J1" s="101"/>
      <c r="K1" s="101"/>
      <c r="L1" s="102"/>
      <c r="M1" s="126"/>
      <c r="N1" s="29"/>
      <c r="O1" s="102"/>
      <c r="P1" s="102"/>
      <c r="Q1" s="102"/>
      <c r="R1" s="102"/>
      <c r="S1" s="102"/>
      <c r="T1" s="102"/>
      <c r="U1" s="101"/>
    </row>
    <row r="2" spans="1:21" s="24" customFormat="1" ht="18.75">
      <c r="A2" s="51" t="s">
        <v>9</v>
      </c>
      <c r="B2" s="101"/>
      <c r="C2" s="48" t="s">
        <v>51</v>
      </c>
      <c r="D2" s="29"/>
      <c r="E2" s="101"/>
      <c r="F2" s="101"/>
      <c r="G2" s="104"/>
      <c r="H2" s="102"/>
      <c r="I2" s="101"/>
      <c r="J2" s="101"/>
      <c r="K2" s="101"/>
      <c r="L2" s="102"/>
      <c r="M2" s="56"/>
      <c r="N2" s="29"/>
      <c r="O2" s="102"/>
      <c r="P2" s="102"/>
      <c r="Q2" s="102"/>
      <c r="R2" s="102"/>
      <c r="S2" s="102"/>
      <c r="T2" s="102"/>
      <c r="U2" s="101"/>
    </row>
    <row r="3" spans="1:21" s="24" customFormat="1" ht="18.75">
      <c r="A3" s="50" t="s">
        <v>10</v>
      </c>
      <c r="B3" s="101"/>
      <c r="C3" s="42" t="s">
        <v>55</v>
      </c>
      <c r="D3" s="87"/>
      <c r="M3" s="57"/>
      <c r="N3" s="29"/>
      <c r="O3" s="29"/>
      <c r="U3" s="101"/>
    </row>
    <row r="4" spans="1:21" s="24" customFormat="1">
      <c r="A4" s="101"/>
      <c r="B4" s="101"/>
      <c r="C4" s="101"/>
      <c r="D4" s="101"/>
      <c r="E4" s="101"/>
      <c r="F4" s="101"/>
      <c r="G4" s="101"/>
      <c r="H4" s="101"/>
      <c r="I4" s="101"/>
      <c r="J4" s="101"/>
      <c r="K4" s="101"/>
      <c r="L4" s="101"/>
      <c r="M4" s="99"/>
      <c r="N4" s="99"/>
      <c r="O4" s="99"/>
      <c r="P4" s="101"/>
      <c r="Q4" s="101"/>
      <c r="R4" s="101"/>
      <c r="S4" s="101"/>
      <c r="T4" s="101"/>
      <c r="U4" s="101"/>
    </row>
    <row r="5" spans="1:21">
      <c r="A5" s="98"/>
      <c r="B5" s="139"/>
      <c r="C5" s="74"/>
      <c r="D5" s="74"/>
      <c r="E5" s="74"/>
      <c r="F5" s="56"/>
      <c r="G5" s="56"/>
      <c r="H5" s="56"/>
      <c r="I5" s="56"/>
      <c r="J5" s="56"/>
      <c r="K5" s="57"/>
      <c r="L5" s="57"/>
      <c r="M5" s="57"/>
      <c r="N5" s="57"/>
      <c r="O5" s="57"/>
      <c r="P5" s="57"/>
      <c r="Q5" s="57"/>
      <c r="R5" s="57"/>
      <c r="S5" s="57"/>
      <c r="T5" s="57"/>
      <c r="U5" s="75"/>
    </row>
    <row r="6" spans="1:21">
      <c r="A6" s="108"/>
      <c r="B6" s="139"/>
      <c r="C6" s="74"/>
      <c r="D6" s="74"/>
      <c r="E6" s="74"/>
      <c r="F6" s="56"/>
      <c r="G6" s="56"/>
      <c r="H6" s="56"/>
      <c r="I6" s="56"/>
      <c r="J6" s="56"/>
      <c r="K6" s="57"/>
      <c r="L6" s="57"/>
      <c r="M6" s="57"/>
      <c r="N6" s="57"/>
      <c r="O6" s="57"/>
      <c r="P6" s="57"/>
      <c r="Q6" s="57"/>
      <c r="R6" s="57"/>
      <c r="S6" s="57"/>
      <c r="T6" s="57"/>
      <c r="U6" s="75"/>
    </row>
    <row r="8" spans="1:21" s="24" customFormat="1">
      <c r="A8" s="52" t="s">
        <v>85</v>
      </c>
      <c r="B8" s="107"/>
      <c r="C8" s="107"/>
      <c r="D8" s="107"/>
      <c r="E8" s="107"/>
      <c r="F8" s="107"/>
      <c r="G8" s="107"/>
      <c r="H8" s="107"/>
      <c r="I8" s="107"/>
      <c r="J8" s="107"/>
      <c r="K8" s="107"/>
      <c r="L8" s="107"/>
      <c r="M8" s="107"/>
      <c r="N8" s="107"/>
      <c r="O8" s="107"/>
      <c r="P8" s="107"/>
      <c r="Q8" s="107"/>
      <c r="R8" s="107"/>
      <c r="S8" s="107"/>
      <c r="T8" s="107"/>
      <c r="U8" s="107"/>
    </row>
    <row r="10" spans="1:21">
      <c r="A10" s="62" t="s">
        <v>73</v>
      </c>
    </row>
    <row r="11" spans="1:21">
      <c r="A11" s="62" t="s">
        <v>74</v>
      </c>
    </row>
    <row r="12" spans="1:21">
      <c r="A12" s="62"/>
    </row>
    <row r="13" spans="1:21">
      <c r="A13" s="62"/>
      <c r="C13" s="139"/>
    </row>
    <row r="16" spans="1:21">
      <c r="A16" s="62" t="s">
        <v>154</v>
      </c>
    </row>
    <row r="17" spans="1:4">
      <c r="A17" s="62" t="s">
        <v>75</v>
      </c>
    </row>
    <row r="18" spans="1:4">
      <c r="A18" s="62" t="s">
        <v>72</v>
      </c>
    </row>
    <row r="19" spans="1:4">
      <c r="A19" s="62" t="s">
        <v>77</v>
      </c>
    </row>
    <row r="20" spans="1:4">
      <c r="A20" s="62"/>
    </row>
    <row r="21" spans="1:4">
      <c r="A21" s="29" t="s">
        <v>157</v>
      </c>
    </row>
    <row r="24" spans="1:4">
      <c r="A24" s="68" t="s">
        <v>80</v>
      </c>
      <c r="B24" s="136" t="s">
        <v>89</v>
      </c>
      <c r="C24" s="136" t="s">
        <v>78</v>
      </c>
      <c r="D24" s="136" t="s">
        <v>101</v>
      </c>
    </row>
    <row r="25" spans="1:4">
      <c r="A25" s="65"/>
      <c r="B25" s="66"/>
      <c r="C25" s="66"/>
      <c r="D25" s="66"/>
    </row>
    <row r="26" spans="1:4">
      <c r="A26" s="231" t="s">
        <v>207</v>
      </c>
      <c r="B26" s="140"/>
      <c r="C26" s="85"/>
      <c r="D26" s="85"/>
    </row>
    <row r="27" spans="1:4">
      <c r="A27" s="62"/>
      <c r="B27" s="141"/>
    </row>
    <row r="28" spans="1:4">
      <c r="A28" s="231" t="s">
        <v>208</v>
      </c>
      <c r="B28" s="140"/>
      <c r="C28" s="85"/>
      <c r="D28" s="85"/>
    </row>
    <row r="29" spans="1:4">
      <c r="A29" s="72"/>
      <c r="B29" s="141"/>
    </row>
    <row r="30" spans="1:4">
      <c r="A30" s="231" t="s">
        <v>209</v>
      </c>
      <c r="B30" s="129"/>
      <c r="C30" s="85"/>
      <c r="D30" s="85"/>
    </row>
    <row r="31" spans="1:4">
      <c r="A31" s="72"/>
      <c r="B31" s="60"/>
    </row>
    <row r="32" spans="1:4">
      <c r="A32" s="29" t="s">
        <v>102</v>
      </c>
      <c r="B32" s="43"/>
      <c r="C32" s="85"/>
      <c r="D32" s="85"/>
    </row>
    <row r="33" spans="1:4">
      <c r="B33" s="60"/>
    </row>
    <row r="34" spans="1:4">
      <c r="A34" s="231" t="s">
        <v>210</v>
      </c>
      <c r="B34" s="129"/>
      <c r="C34" s="85"/>
      <c r="D34" s="85"/>
    </row>
    <row r="35" spans="1:4">
      <c r="A35" s="72"/>
      <c r="B35" s="60"/>
    </row>
    <row r="36" spans="1:4">
      <c r="A36" s="231" t="s">
        <v>211</v>
      </c>
      <c r="B36" s="129"/>
      <c r="C36" s="85"/>
      <c r="D36" s="85"/>
    </row>
    <row r="37" spans="1:4">
      <c r="A37" s="72"/>
    </row>
    <row r="38" spans="1:4">
      <c r="A38" s="231" t="s">
        <v>212</v>
      </c>
      <c r="B38" s="129"/>
      <c r="C38" s="85"/>
      <c r="D38" s="85"/>
    </row>
    <row r="39" spans="1:4">
      <c r="A39" s="72"/>
    </row>
    <row r="40" spans="1:4">
      <c r="A40" s="72"/>
    </row>
    <row r="41" spans="1:4">
      <c r="A41" s="68" t="s">
        <v>81</v>
      </c>
      <c r="B41" s="135" t="s">
        <v>84</v>
      </c>
      <c r="C41" s="135"/>
      <c r="D41" s="135" t="s">
        <v>214</v>
      </c>
    </row>
    <row r="42" spans="1:4">
      <c r="A42" s="65"/>
    </row>
    <row r="43" spans="1:4">
      <c r="A43" s="231" t="s">
        <v>213</v>
      </c>
      <c r="B43" s="69" t="str">
        <f>IF(B32&lt;&gt;"", B32*(1+B28/B26*(1-B38)), "")</f>
        <v/>
      </c>
      <c r="C43" s="231"/>
      <c r="D43" s="231"/>
    </row>
    <row r="44" spans="1:4">
      <c r="A44" s="72"/>
    </row>
    <row r="45" spans="1:4">
      <c r="A45" s="71" t="s">
        <v>79</v>
      </c>
      <c r="B45" s="69">
        <f>IF(B43&lt;&gt;"", B30+B43*B34,)</f>
        <v>0</v>
      </c>
      <c r="C45" s="231"/>
      <c r="D45" s="231"/>
    </row>
    <row r="46" spans="1:4">
      <c r="A46" s="62"/>
      <c r="B46" s="60"/>
    </row>
    <row r="47" spans="1:4">
      <c r="A47" s="71" t="s">
        <v>82</v>
      </c>
      <c r="B47" s="70" t="str">
        <f>IF(B26&lt;&gt;"", B26/(B26+B28),"")</f>
        <v/>
      </c>
      <c r="C47" s="231"/>
      <c r="D47" s="231"/>
    </row>
    <row r="48" spans="1:4">
      <c r="A48" s="72"/>
      <c r="B48" s="60"/>
    </row>
    <row r="49" spans="1:4">
      <c r="A49" s="71" t="s">
        <v>100</v>
      </c>
      <c r="B49" s="69">
        <f>(B30+B36)*(1-B38)</f>
        <v>0</v>
      </c>
      <c r="C49" s="231"/>
      <c r="D49" s="231"/>
    </row>
    <row r="50" spans="1:4">
      <c r="A50" s="72"/>
      <c r="B50" s="60"/>
    </row>
    <row r="51" spans="1:4">
      <c r="A51" s="71" t="s">
        <v>83</v>
      </c>
      <c r="B51" s="70" t="str">
        <f>IF(B28&lt;&gt;"", B28/(B26+B28),"")</f>
        <v/>
      </c>
      <c r="C51" s="231"/>
      <c r="D51" s="231"/>
    </row>
    <row r="53" spans="1:4">
      <c r="A53" s="68" t="s">
        <v>76</v>
      </c>
      <c r="B53" s="130" t="str">
        <f>IFERROR(IF(B49&lt;&gt;"", B45*B47+B49*B51,""),"")</f>
        <v/>
      </c>
      <c r="C53" s="231"/>
      <c r="D53" s="231"/>
    </row>
  </sheetData>
  <pageMargins left="0.7" right="0.7" top="0.75" bottom="0.75" header="0.3" footer="0.3"/>
  <pageSetup paperSize="9" orientation="portrait" verticalDpi="0" r:id="rId1"/>
  <drawing r:id="rId2"/>
  <extLst>
    <ext xmlns:x14="http://schemas.microsoft.com/office/spreadsheetml/2009/9/main" uri="{78C0D931-6437-407d-A8EE-F0AAD7539E65}">
      <x14:conditionalFormattings>
        <x14:conditionalFormatting xmlns:xm="http://schemas.microsoft.com/office/excel/2006/main">
          <x14:cfRule type="expression" priority="1" id="{D24C2220-CB77-4D73-9FEB-00A6A24D3CFE}">
            <xm:f>OR('Factual Funding gap'!$A$4="",'Factual Funding gap'!$A$4="Project X")</xm:f>
            <x14:dxf>
              <fill>
                <patternFill>
                  <bgColor theme="0" tint="-0.14996795556505021"/>
                </patternFill>
              </fill>
            </x14:dxf>
          </x14:cfRule>
          <xm:sqref>A1:A3</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U62"/>
  <sheetViews>
    <sheetView zoomScale="80" zoomScaleNormal="80" workbookViewId="0">
      <selection activeCell="C21" sqref="C21"/>
    </sheetView>
  </sheetViews>
  <sheetFormatPr baseColWidth="10" defaultColWidth="8.7109375" defaultRowHeight="15"/>
  <cols>
    <col min="1" max="1" width="35.85546875" style="19" customWidth="1"/>
    <col min="2" max="2" width="19.140625" style="19" customWidth="1"/>
    <col min="3" max="3" width="23.5703125" style="19" customWidth="1"/>
    <col min="4" max="4" width="27.7109375" style="19" customWidth="1"/>
    <col min="5" max="5" width="33.5703125" style="19" customWidth="1"/>
    <col min="6" max="16384" width="8.7109375" style="19"/>
  </cols>
  <sheetData>
    <row r="1" spans="1:21" s="13" customFormat="1" ht="18.75">
      <c r="A1" s="50" t="s">
        <v>8</v>
      </c>
      <c r="B1" s="12"/>
      <c r="C1" s="49" t="s">
        <v>52</v>
      </c>
      <c r="D1" s="23"/>
      <c r="E1" s="12"/>
      <c r="F1" s="12"/>
      <c r="G1" s="30"/>
      <c r="H1" s="14"/>
      <c r="I1" s="12"/>
      <c r="J1" s="12"/>
      <c r="K1" s="12"/>
      <c r="L1" s="14"/>
      <c r="M1" s="76"/>
      <c r="N1" s="23"/>
      <c r="O1" s="14"/>
      <c r="P1" s="14"/>
      <c r="Q1" s="14"/>
      <c r="R1" s="14"/>
      <c r="S1" s="14"/>
      <c r="T1" s="14"/>
      <c r="U1" s="12"/>
    </row>
    <row r="2" spans="1:21" s="13" customFormat="1" ht="18.75">
      <c r="A2" s="51" t="s">
        <v>9</v>
      </c>
      <c r="B2" s="12"/>
      <c r="C2" s="48" t="s">
        <v>51</v>
      </c>
      <c r="D2" s="23"/>
      <c r="E2" s="12"/>
      <c r="F2" s="12"/>
      <c r="G2" s="30"/>
      <c r="H2" s="14"/>
      <c r="I2" s="12"/>
      <c r="J2" s="12"/>
      <c r="K2" s="12"/>
      <c r="L2" s="14"/>
      <c r="M2" s="77"/>
      <c r="N2" s="23"/>
      <c r="O2" s="14"/>
      <c r="P2" s="14"/>
      <c r="Q2" s="14"/>
      <c r="R2" s="14"/>
      <c r="S2" s="14"/>
      <c r="T2" s="14"/>
      <c r="U2" s="12"/>
    </row>
    <row r="3" spans="1:21" s="13" customFormat="1" ht="18.75">
      <c r="A3" s="50" t="s">
        <v>10</v>
      </c>
      <c r="B3" s="12"/>
      <c r="C3" s="42" t="s">
        <v>55</v>
      </c>
      <c r="D3" s="87"/>
      <c r="M3" s="78"/>
      <c r="N3" s="23"/>
      <c r="O3" s="23"/>
      <c r="U3" s="12"/>
    </row>
    <row r="4" spans="1:21" s="1" customFormat="1">
      <c r="A4" s="31"/>
      <c r="B4" s="31"/>
      <c r="C4" s="31"/>
      <c r="D4" s="31"/>
      <c r="E4" s="31"/>
      <c r="F4" s="31"/>
      <c r="G4" s="31"/>
      <c r="H4" s="31"/>
      <c r="I4" s="31"/>
      <c r="J4" s="31"/>
      <c r="K4" s="31"/>
      <c r="L4" s="31"/>
      <c r="M4" s="58"/>
      <c r="N4" s="58"/>
      <c r="O4" s="58"/>
      <c r="P4" s="31"/>
      <c r="Q4" s="31"/>
      <c r="R4" s="31"/>
      <c r="S4" s="31"/>
      <c r="T4" s="31"/>
      <c r="U4" s="31"/>
    </row>
    <row r="5" spans="1:21">
      <c r="A5" s="61"/>
      <c r="B5" s="64"/>
      <c r="C5" s="74"/>
      <c r="D5" s="74"/>
      <c r="E5" s="74"/>
      <c r="F5" s="56"/>
      <c r="G5" s="56"/>
      <c r="H5" s="56"/>
      <c r="I5" s="56"/>
      <c r="J5" s="56"/>
      <c r="K5" s="57"/>
      <c r="L5" s="57"/>
      <c r="M5" s="57"/>
      <c r="N5" s="57"/>
      <c r="O5" s="57"/>
      <c r="P5" s="57"/>
      <c r="Q5" s="57"/>
      <c r="R5" s="57"/>
      <c r="S5" s="57"/>
      <c r="T5" s="57"/>
      <c r="U5" s="75"/>
    </row>
    <row r="6" spans="1:21">
      <c r="A6" s="37"/>
      <c r="B6" s="64"/>
      <c r="C6" s="74"/>
      <c r="D6" s="74"/>
      <c r="E6" s="74"/>
      <c r="F6" s="56"/>
      <c r="G6" s="56"/>
      <c r="H6" s="56"/>
      <c r="I6" s="56"/>
      <c r="J6" s="56"/>
      <c r="K6" s="57"/>
      <c r="L6" s="57"/>
      <c r="M6" s="57"/>
      <c r="N6" s="57"/>
      <c r="O6" s="57"/>
      <c r="P6" s="57"/>
      <c r="Q6" s="57"/>
      <c r="R6" s="57"/>
      <c r="S6" s="57"/>
      <c r="T6" s="57"/>
      <c r="U6" s="75"/>
    </row>
    <row r="8" spans="1:21" s="1" customFormat="1">
      <c r="A8" s="52" t="s">
        <v>47</v>
      </c>
      <c r="B8" s="53"/>
      <c r="C8" s="53"/>
      <c r="D8" s="53"/>
      <c r="E8" s="53"/>
      <c r="F8" s="53"/>
      <c r="G8" s="53"/>
      <c r="H8" s="53"/>
      <c r="I8" s="53"/>
      <c r="J8" s="53"/>
      <c r="K8" s="53"/>
      <c r="L8" s="53"/>
      <c r="M8" s="53"/>
      <c r="N8" s="53"/>
      <c r="O8" s="53"/>
      <c r="P8" s="53"/>
      <c r="Q8" s="53"/>
      <c r="R8" s="53"/>
      <c r="S8" s="53"/>
      <c r="T8" s="53"/>
      <c r="U8" s="53"/>
    </row>
    <row r="10" spans="1:21">
      <c r="A10" t="s">
        <v>86</v>
      </c>
    </row>
    <row r="11" spans="1:21">
      <c r="A11" s="79" t="s">
        <v>87</v>
      </c>
    </row>
    <row r="12" spans="1:21">
      <c r="A12" s="79" t="s">
        <v>146</v>
      </c>
    </row>
    <row r="13" spans="1:21">
      <c r="A13" s="80" t="s">
        <v>94</v>
      </c>
      <c r="C13" s="64"/>
    </row>
    <row r="14" spans="1:21">
      <c r="A14" s="80" t="s">
        <v>95</v>
      </c>
      <c r="C14" s="64"/>
    </row>
    <row r="15" spans="1:21">
      <c r="A15" s="80"/>
      <c r="C15" s="64"/>
    </row>
    <row r="16" spans="1:21">
      <c r="C16"/>
    </row>
    <row r="19" spans="1:4">
      <c r="A19" s="63" t="s">
        <v>96</v>
      </c>
    </row>
    <row r="20" spans="1:4">
      <c r="A20" s="63"/>
    </row>
    <row r="21" spans="1:4">
      <c r="A21" s="63"/>
    </row>
    <row r="22" spans="1:4">
      <c r="A22" s="63" t="s">
        <v>148</v>
      </c>
    </row>
    <row r="23" spans="1:4">
      <c r="A23" s="19" t="s">
        <v>218</v>
      </c>
    </row>
    <row r="24" spans="1:4">
      <c r="A24" s="79" t="s">
        <v>158</v>
      </c>
    </row>
    <row r="25" spans="1:4">
      <c r="A25" s="79" t="s">
        <v>219</v>
      </c>
    </row>
    <row r="26" spans="1:4">
      <c r="A26" s="63"/>
    </row>
    <row r="27" spans="1:4">
      <c r="A27" s="63"/>
    </row>
    <row r="28" spans="1:4">
      <c r="A28" s="65" t="s">
        <v>147</v>
      </c>
      <c r="B28" s="137" t="s">
        <v>91</v>
      </c>
      <c r="C28" s="19" t="s">
        <v>152</v>
      </c>
    </row>
    <row r="29" spans="1:4">
      <c r="A29" s="63"/>
    </row>
    <row r="30" spans="1:4">
      <c r="A30" s="63"/>
    </row>
    <row r="31" spans="1:4">
      <c r="A31" s="68" t="s">
        <v>88</v>
      </c>
      <c r="B31" s="136" t="s">
        <v>89</v>
      </c>
      <c r="C31" s="136" t="s">
        <v>78</v>
      </c>
      <c r="D31" s="136" t="s">
        <v>101</v>
      </c>
    </row>
    <row r="32" spans="1:4" ht="15" customHeight="1"/>
    <row r="33" spans="1:5">
      <c r="A33" s="71" t="s">
        <v>90</v>
      </c>
      <c r="B33" s="133" t="e">
        <f>Depreciation!T52+Depreciation!T79+Depreciation!T109+Depreciation!T136+Depreciation!T166+Depreciation!T193</f>
        <v>#DIV/0!</v>
      </c>
      <c r="C33" s="85"/>
      <c r="D33" s="85"/>
    </row>
    <row r="34" spans="1:5" ht="15.95" customHeight="1">
      <c r="B34" s="66"/>
      <c r="C34" s="66"/>
      <c r="D34" s="66"/>
    </row>
    <row r="35" spans="1:5">
      <c r="A35" s="71" t="s">
        <v>91</v>
      </c>
      <c r="B35" s="133" t="str">
        <f>IFERROR(B39*(1+B37)/(B38-B37),"")</f>
        <v/>
      </c>
      <c r="C35" s="85"/>
      <c r="D35" s="85"/>
    </row>
    <row r="36" spans="1:5">
      <c r="A36" s="71"/>
      <c r="B36" s="33"/>
      <c r="C36" s="84"/>
      <c r="D36" s="84"/>
    </row>
    <row r="37" spans="1:5">
      <c r="A37" s="86" t="s">
        <v>215</v>
      </c>
      <c r="B37" s="134"/>
      <c r="C37" s="85"/>
      <c r="D37" s="85"/>
    </row>
    <row r="38" spans="1:5">
      <c r="A38" s="86" t="s">
        <v>76</v>
      </c>
      <c r="B38" s="131" t="str">
        <f>WACC!B53</f>
        <v/>
      </c>
      <c r="C38" s="84"/>
      <c r="D38" s="84"/>
      <c r="E38" s="19" t="s">
        <v>93</v>
      </c>
    </row>
    <row r="39" spans="1:5">
      <c r="A39" s="86" t="s">
        <v>92</v>
      </c>
      <c r="B39" s="133" t="str">
        <f>IFERROR(B40+B41-B42-B43,"")</f>
        <v/>
      </c>
      <c r="C39" s="84"/>
      <c r="D39" s="84"/>
    </row>
    <row r="40" spans="1:5">
      <c r="A40" s="63" t="s">
        <v>105</v>
      </c>
      <c r="B40" s="138" t="str">
        <f>IFERROR(INDEX('Factual Funding gap'!$C$98:$T$98,MATCH('Factual Funding gap'!$B$18,'Factual Funding gap'!$C$22:$T$22,0)),"")</f>
        <v/>
      </c>
      <c r="C40" s="60"/>
      <c r="D40" s="60"/>
      <c r="E40" s="19" t="s">
        <v>149</v>
      </c>
    </row>
    <row r="41" spans="1:5">
      <c r="A41" s="63" t="s">
        <v>106</v>
      </c>
      <c r="B41" s="138" t="str">
        <f>IFERROR(INDEX('Factual Funding gap'!$C$32:$T$32,MATCH('Factual Funding gap'!$B$18,'Factual Funding gap'!$C$22:$T$22,0))+INDEX('Factual Funding gap'!$C$36:$T$36,MATCH('Factual Funding gap'!$B$18,'Factual Funding gap'!$C$22:$T$22,0))+INDEX('Factual Funding gap'!$C$52:$T$52,MATCH('Factual Funding gap'!$B$18,'Factual Funding gap'!$C$22:$T$22,0))+INDEX('Factual Funding gap'!$C$56:$T$56,MATCH('Factual Funding gap'!$B$18,'Factual Funding gap'!$C$22:$T$22,0))+INDEX('Factual Funding gap'!$C$72:$T$72,MATCH('Factual Funding gap'!$B$18,'Factual Funding gap'!$C$22:$T$22,0))+INDEX('Factual Funding gap'!$C$76:$T$76,MATCH('Factual Funding gap'!$B$18,'Factual Funding gap'!$C$22:$T$22,0)),"")</f>
        <v/>
      </c>
      <c r="E41" s="19" t="s">
        <v>150</v>
      </c>
    </row>
    <row r="42" spans="1:5">
      <c r="A42" s="63" t="s">
        <v>108</v>
      </c>
      <c r="B42" s="138">
        <f>IFERROR(INDEX('Factual Funding gap'!$C$99:$T$99,MATCH('Factual Funding gap'!$B$18,'Factual Funding gap'!$C$22:$T$22,0)),"")</f>
        <v>0</v>
      </c>
      <c r="E42" s="19" t="s">
        <v>151</v>
      </c>
    </row>
    <row r="43" spans="1:5">
      <c r="A43" s="63" t="s">
        <v>107</v>
      </c>
      <c r="B43" s="85"/>
      <c r="C43" s="85"/>
      <c r="D43" s="85"/>
      <c r="E43" s="19" t="s">
        <v>153</v>
      </c>
    </row>
    <row r="44" spans="1:5">
      <c r="C44" s="60"/>
    </row>
    <row r="45" spans="1:5">
      <c r="A45" s="63"/>
      <c r="C45" s="60"/>
      <c r="D45" s="60"/>
      <c r="E45" s="60"/>
    </row>
    <row r="46" spans="1:5">
      <c r="B46" s="61"/>
      <c r="C46" s="61"/>
      <c r="D46" s="61"/>
    </row>
    <row r="47" spans="1:5">
      <c r="A47" s="63"/>
      <c r="C47" s="60"/>
      <c r="D47" s="60"/>
      <c r="E47" s="60"/>
    </row>
    <row r="49" spans="1:5">
      <c r="A49" s="63"/>
      <c r="C49" s="60"/>
      <c r="D49" s="60"/>
      <c r="E49" s="60"/>
    </row>
    <row r="52" spans="1:5">
      <c r="A52" s="65"/>
      <c r="C52" s="66"/>
    </row>
    <row r="53" spans="1:5">
      <c r="A53" s="65"/>
    </row>
    <row r="54" spans="1:5">
      <c r="A54" s="62"/>
      <c r="C54" s="81"/>
    </row>
    <row r="55" spans="1:5">
      <c r="A55" s="62"/>
      <c r="C55" s="60"/>
    </row>
    <row r="56" spans="1:5">
      <c r="A56" s="62"/>
      <c r="C56" s="82"/>
    </row>
    <row r="57" spans="1:5">
      <c r="A57" s="29"/>
      <c r="C57" s="60"/>
    </row>
    <row r="58" spans="1:5">
      <c r="A58" s="62"/>
      <c r="C58" s="81"/>
    </row>
    <row r="59" spans="1:5">
      <c r="A59" s="29"/>
      <c r="C59" s="60"/>
    </row>
    <row r="60" spans="1:5">
      <c r="A60" s="62"/>
      <c r="C60" s="82"/>
    </row>
    <row r="62" spans="1:5">
      <c r="A62" s="65"/>
      <c r="C62" s="83"/>
    </row>
  </sheetData>
  <dataValidations count="1">
    <dataValidation type="list" allowBlank="1" showInputMessage="1" showErrorMessage="1" sqref="B28">
      <formula1>"Book Value of Assets, Gordon Growth Formula"</formula1>
    </dataValidation>
  </dataValidations>
  <pageMargins left="0.7" right="0.7" top="0.75" bottom="0.75" header="0.3" footer="0.3"/>
  <pageSetup paperSize="9" orientation="portrait" verticalDpi="0" r:id="rId1"/>
  <drawing r:id="rId2"/>
  <extLst>
    <ext xmlns:x14="http://schemas.microsoft.com/office/spreadsheetml/2009/9/main" uri="{78C0D931-6437-407d-A8EE-F0AAD7539E65}">
      <x14:conditionalFormattings>
        <x14:conditionalFormatting xmlns:xm="http://schemas.microsoft.com/office/excel/2006/main">
          <x14:cfRule type="expression" priority="1" id="{44CBDE03-57FD-436A-B747-2810B08F08CA}">
            <xm:f>OR('Factual Funding gap'!$A$4="",'Factual Funding gap'!$A$4="Project X")</xm:f>
            <x14:dxf>
              <fill>
                <patternFill>
                  <bgColor theme="0" tint="-0.14996795556505021"/>
                </patternFill>
              </fill>
            </x14:dxf>
          </x14:cfRule>
          <xm:sqref>A1:A3</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2:U193"/>
  <sheetViews>
    <sheetView zoomScaleNormal="100" workbookViewId="0"/>
  </sheetViews>
  <sheetFormatPr baseColWidth="10" defaultColWidth="8.7109375" defaultRowHeight="15"/>
  <cols>
    <col min="1" max="1" width="50.5703125" style="19" customWidth="1"/>
    <col min="2" max="2" width="7.42578125" style="19" bestFit="1" customWidth="1"/>
    <col min="3" max="6" width="8.85546875" style="19" customWidth="1"/>
    <col min="7" max="7" width="10.42578125" style="19" customWidth="1"/>
    <col min="8" max="20" width="8.85546875" style="19" customWidth="1"/>
    <col min="21" max="21" width="17.140625" style="6" bestFit="1" customWidth="1"/>
    <col min="22" max="16384" width="8.7109375" style="19"/>
  </cols>
  <sheetData>
    <row r="2" spans="1:21" s="13" customFormat="1" ht="18.75">
      <c r="A2" s="50" t="s">
        <v>8</v>
      </c>
      <c r="B2" s="12"/>
      <c r="C2" s="49" t="s">
        <v>52</v>
      </c>
      <c r="D2" s="45"/>
      <c r="E2" s="12"/>
      <c r="F2" s="12"/>
      <c r="G2" s="30"/>
      <c r="H2" s="14"/>
      <c r="I2" s="12"/>
      <c r="J2" s="12"/>
      <c r="K2" s="12"/>
      <c r="L2" s="14"/>
      <c r="M2" s="76"/>
      <c r="N2" s="23"/>
      <c r="O2" s="14"/>
      <c r="P2" s="14"/>
      <c r="Q2" s="14"/>
      <c r="R2" s="14"/>
      <c r="S2" s="14"/>
      <c r="T2" s="14"/>
      <c r="U2" s="88"/>
    </row>
    <row r="3" spans="1:21" s="13" customFormat="1" ht="18.75">
      <c r="A3" s="51" t="s">
        <v>9</v>
      </c>
      <c r="B3" s="12"/>
      <c r="C3" s="48" t="s">
        <v>51</v>
      </c>
      <c r="D3" s="44"/>
      <c r="E3" s="12"/>
      <c r="F3" s="12"/>
      <c r="G3" s="30"/>
      <c r="H3" s="14"/>
      <c r="I3" s="12"/>
      <c r="J3" s="12"/>
      <c r="K3" s="12"/>
      <c r="L3" s="14"/>
      <c r="M3" s="77"/>
      <c r="N3" s="23"/>
      <c r="O3" s="14"/>
      <c r="P3" s="14"/>
      <c r="Q3" s="14"/>
      <c r="R3" s="14"/>
      <c r="S3" s="14"/>
      <c r="T3" s="14"/>
      <c r="U3" s="88"/>
    </row>
    <row r="4" spans="1:21" s="13" customFormat="1" ht="18.75">
      <c r="A4" s="50" t="s">
        <v>10</v>
      </c>
      <c r="B4" s="12"/>
      <c r="C4" s="42" t="s">
        <v>55</v>
      </c>
      <c r="D4" s="43"/>
      <c r="L4" s="23"/>
      <c r="M4" s="78"/>
      <c r="N4" s="23"/>
      <c r="O4" s="23"/>
      <c r="U4" s="88"/>
    </row>
    <row r="5" spans="1:21" s="1" customFormat="1">
      <c r="A5" s="31"/>
      <c r="B5" s="31"/>
      <c r="C5" s="31"/>
      <c r="D5" s="31"/>
      <c r="E5" s="31"/>
      <c r="F5" s="31"/>
      <c r="G5" s="31"/>
      <c r="H5" s="31"/>
      <c r="I5" s="31"/>
      <c r="J5" s="31"/>
      <c r="K5" s="31"/>
      <c r="L5" s="58"/>
      <c r="M5" s="58"/>
      <c r="N5" s="58"/>
      <c r="O5" s="58"/>
      <c r="P5" s="31"/>
      <c r="Q5" s="31"/>
      <c r="R5" s="31"/>
      <c r="S5" s="31"/>
      <c r="T5" s="31"/>
      <c r="U5" s="89"/>
    </row>
    <row r="6" spans="1:21">
      <c r="A6" s="61"/>
      <c r="B6" s="64"/>
      <c r="C6" s="74"/>
      <c r="D6" s="74"/>
      <c r="E6" s="74"/>
      <c r="F6" s="56"/>
      <c r="G6" s="56"/>
      <c r="H6" s="56"/>
      <c r="I6" s="56"/>
      <c r="J6" s="56"/>
      <c r="K6" s="57"/>
      <c r="L6" s="57"/>
      <c r="M6" s="57"/>
      <c r="N6" s="57"/>
      <c r="O6" s="57"/>
      <c r="P6" s="57"/>
      <c r="Q6" s="57"/>
      <c r="R6" s="57"/>
      <c r="S6" s="57"/>
      <c r="T6" s="57"/>
    </row>
    <row r="7" spans="1:21">
      <c r="A7" s="37"/>
      <c r="B7" s="64"/>
      <c r="C7" s="74"/>
      <c r="D7" s="74"/>
      <c r="E7" s="74"/>
      <c r="F7" s="56"/>
      <c r="G7" s="56"/>
      <c r="H7" s="56"/>
      <c r="I7" s="56"/>
      <c r="J7" s="56"/>
      <c r="K7" s="57"/>
      <c r="L7" s="57"/>
      <c r="M7" s="57"/>
      <c r="N7" s="57"/>
      <c r="O7" s="57"/>
      <c r="P7" s="57"/>
      <c r="Q7" s="57"/>
      <c r="R7" s="57"/>
      <c r="S7" s="57"/>
      <c r="T7" s="57"/>
    </row>
    <row r="9" spans="1:21" s="1" customFormat="1">
      <c r="A9" s="52" t="s">
        <v>31</v>
      </c>
      <c r="B9" s="53"/>
      <c r="C9" s="53"/>
      <c r="D9" s="53"/>
      <c r="E9" s="53"/>
      <c r="F9" s="53"/>
      <c r="G9" s="53"/>
      <c r="H9" s="53"/>
      <c r="I9" s="53"/>
      <c r="J9" s="53"/>
      <c r="K9" s="53"/>
      <c r="L9" s="53"/>
      <c r="M9" s="53"/>
      <c r="N9" s="53"/>
      <c r="O9" s="53"/>
      <c r="P9" s="53"/>
      <c r="Q9" s="53"/>
      <c r="R9" s="53"/>
      <c r="S9" s="53"/>
      <c r="T9" s="53"/>
      <c r="U9" s="89"/>
    </row>
    <row r="11" spans="1:21">
      <c r="A11" s="62" t="s">
        <v>112</v>
      </c>
    </row>
    <row r="12" spans="1:21">
      <c r="A12" s="96" t="s">
        <v>145</v>
      </c>
    </row>
    <row r="13" spans="1:21">
      <c r="A13" s="128" t="s">
        <v>144</v>
      </c>
    </row>
    <row r="14" spans="1:21">
      <c r="A14" s="127" t="s">
        <v>229</v>
      </c>
    </row>
    <row r="15" spans="1:21">
      <c r="A15" s="63" t="s">
        <v>217</v>
      </c>
    </row>
    <row r="16" spans="1:21">
      <c r="A16" s="63" t="s">
        <v>216</v>
      </c>
    </row>
    <row r="17" spans="1:21">
      <c r="A17" s="63"/>
    </row>
    <row r="18" spans="1:21">
      <c r="A18" s="63"/>
    </row>
    <row r="19" spans="1:21">
      <c r="A19" s="68" t="s">
        <v>97</v>
      </c>
      <c r="B19" s="67"/>
      <c r="C19" s="67"/>
      <c r="D19" s="67"/>
      <c r="E19" s="67"/>
      <c r="F19" s="67"/>
      <c r="G19" s="67"/>
      <c r="H19" s="67"/>
      <c r="I19" s="67"/>
      <c r="J19" s="67"/>
      <c r="K19" s="67"/>
      <c r="L19" s="67"/>
      <c r="M19" s="67"/>
      <c r="N19" s="67"/>
      <c r="O19" s="67"/>
      <c r="P19" s="67"/>
      <c r="Q19" s="67"/>
      <c r="R19" s="67"/>
      <c r="S19" s="67"/>
      <c r="T19" s="67"/>
    </row>
    <row r="20" spans="1:21">
      <c r="A20" s="65"/>
    </row>
    <row r="21" spans="1:21">
      <c r="A21" s="65" t="s">
        <v>114</v>
      </c>
    </row>
    <row r="22" spans="1:21">
      <c r="A22" s="94" t="s">
        <v>113</v>
      </c>
      <c r="B22" s="214"/>
      <c r="C22" s="17" t="s">
        <v>0</v>
      </c>
    </row>
    <row r="23" spans="1:21">
      <c r="A23" s="95" t="s">
        <v>15</v>
      </c>
      <c r="B23" s="214"/>
      <c r="C23" s="17" t="s">
        <v>0</v>
      </c>
    </row>
    <row r="24" spans="1:21">
      <c r="A24" s="65"/>
    </row>
    <row r="25" spans="1:21">
      <c r="A25" s="65" t="s">
        <v>109</v>
      </c>
    </row>
    <row r="26" spans="1:21" ht="9.9499999999999993" customHeight="1">
      <c r="A26" s="65"/>
    </row>
    <row r="27" spans="1:21">
      <c r="A27" s="65" t="s">
        <v>128</v>
      </c>
    </row>
    <row r="28" spans="1:21" ht="6" customHeight="1">
      <c r="A28" s="65"/>
    </row>
    <row r="29" spans="1:21" ht="51.6" customHeight="1">
      <c r="A29" s="91" t="s">
        <v>110</v>
      </c>
      <c r="B29" s="262" t="s">
        <v>143</v>
      </c>
      <c r="C29" s="262"/>
      <c r="D29" s="262"/>
      <c r="E29" s="262"/>
      <c r="F29" s="262"/>
      <c r="G29" s="262"/>
      <c r="H29" s="262"/>
      <c r="I29" s="262"/>
      <c r="J29" s="262"/>
      <c r="K29" s="262"/>
      <c r="L29" s="262"/>
      <c r="M29" s="262"/>
      <c r="N29" s="262"/>
      <c r="O29" s="262"/>
      <c r="P29" s="262"/>
      <c r="Q29" s="262"/>
      <c r="R29" s="262"/>
      <c r="S29" s="262"/>
      <c r="T29" s="262"/>
    </row>
    <row r="30" spans="1:21" ht="9.6" customHeight="1">
      <c r="A30" s="91"/>
      <c r="B30" s="91"/>
      <c r="C30" s="91"/>
      <c r="D30" s="91"/>
      <c r="E30" s="91"/>
      <c r="F30" s="91"/>
      <c r="G30" s="91"/>
      <c r="H30" s="91"/>
    </row>
    <row r="31" spans="1:21" ht="30">
      <c r="A31" s="91" t="s">
        <v>111</v>
      </c>
      <c r="B31" s="91"/>
      <c r="C31" s="223">
        <f>'Factual Funding gap'!C22</f>
        <v>2021</v>
      </c>
      <c r="D31" s="223">
        <f>'Factual Funding gap'!D22</f>
        <v>2022</v>
      </c>
      <c r="E31" s="223">
        <f>'Factual Funding gap'!E22</f>
        <v>2023</v>
      </c>
      <c r="F31" s="223">
        <f>'Factual Funding gap'!F22</f>
        <v>2024</v>
      </c>
      <c r="G31" s="223">
        <f>'Factual Funding gap'!G22</f>
        <v>2025</v>
      </c>
      <c r="H31" s="223">
        <f>'Factual Funding gap'!H22</f>
        <v>2026</v>
      </c>
      <c r="I31" s="223">
        <f>'Factual Funding gap'!I22</f>
        <v>2027</v>
      </c>
      <c r="J31" s="223">
        <f>'Factual Funding gap'!J22</f>
        <v>2028</v>
      </c>
      <c r="K31" s="223">
        <f>'Factual Funding gap'!K22</f>
        <v>2029</v>
      </c>
      <c r="L31" s="223">
        <f>'Factual Funding gap'!L22</f>
        <v>2030</v>
      </c>
      <c r="M31" s="223">
        <f>'Factual Funding gap'!M22</f>
        <v>2031</v>
      </c>
      <c r="N31" s="223">
        <f>'Factual Funding gap'!N22</f>
        <v>2032</v>
      </c>
      <c r="O31" s="223">
        <f>'Factual Funding gap'!O22</f>
        <v>2033</v>
      </c>
      <c r="P31" s="223">
        <f>'Factual Funding gap'!P22</f>
        <v>2034</v>
      </c>
      <c r="Q31" s="223">
        <f>'Factual Funding gap'!Q22</f>
        <v>2035</v>
      </c>
      <c r="R31" s="223">
        <f>'Factual Funding gap'!R22</f>
        <v>2036</v>
      </c>
      <c r="S31" s="223">
        <f>'Factual Funding gap'!S22</f>
        <v>2037</v>
      </c>
      <c r="T31" s="223">
        <f>'Factual Funding gap'!T22</f>
        <v>2038</v>
      </c>
      <c r="U31" s="90" t="s">
        <v>126</v>
      </c>
    </row>
    <row r="32" spans="1:21">
      <c r="A32" s="92" t="s">
        <v>104</v>
      </c>
      <c r="C32" s="133">
        <f>'Factual Funding gap'!C30</f>
        <v>0</v>
      </c>
      <c r="D32" s="133">
        <f>'Factual Funding gap'!D30</f>
        <v>0</v>
      </c>
      <c r="E32" s="133">
        <f>'Factual Funding gap'!E30</f>
        <v>0</v>
      </c>
      <c r="F32" s="133">
        <f>'Factual Funding gap'!F30</f>
        <v>0</v>
      </c>
      <c r="G32" s="133">
        <f>'Factual Funding gap'!G30</f>
        <v>0</v>
      </c>
      <c r="H32" s="133">
        <f>'Factual Funding gap'!H30</f>
        <v>0</v>
      </c>
      <c r="I32" s="133">
        <f>'Factual Funding gap'!I30</f>
        <v>0</v>
      </c>
      <c r="J32" s="133">
        <f>'Factual Funding gap'!J30</f>
        <v>0</v>
      </c>
      <c r="K32" s="133">
        <f>'Factual Funding gap'!K30</f>
        <v>0</v>
      </c>
      <c r="L32" s="133">
        <f>'Factual Funding gap'!L30</f>
        <v>0</v>
      </c>
      <c r="M32" s="133">
        <f>'Factual Funding gap'!M30</f>
        <v>0</v>
      </c>
      <c r="N32" s="133">
        <f>'Factual Funding gap'!N30</f>
        <v>0</v>
      </c>
      <c r="O32" s="133">
        <f>'Factual Funding gap'!O30</f>
        <v>0</v>
      </c>
      <c r="P32" s="133">
        <f>'Factual Funding gap'!P30</f>
        <v>0</v>
      </c>
      <c r="Q32" s="133">
        <f>'Factual Funding gap'!Q30</f>
        <v>0</v>
      </c>
      <c r="R32" s="133">
        <f>'Factual Funding gap'!R30</f>
        <v>0</v>
      </c>
      <c r="S32" s="133">
        <f>'Factual Funding gap'!S30</f>
        <v>0</v>
      </c>
      <c r="T32" s="133">
        <f>'Factual Funding gap'!T30</f>
        <v>0</v>
      </c>
      <c r="U32" s="190"/>
    </row>
    <row r="33" spans="1:21">
      <c r="A33" s="265" t="s">
        <v>103</v>
      </c>
      <c r="B33" s="229">
        <f>C31</f>
        <v>2021</v>
      </c>
      <c r="C33" s="192" t="e">
        <f>IF(C$32&lt;&gt;"", C$32/'Factual Funding gap'!$B$151, "")</f>
        <v>#DIV/0!</v>
      </c>
      <c r="D33" s="192"/>
      <c r="E33" s="192"/>
      <c r="F33" s="192"/>
      <c r="G33" s="192"/>
      <c r="H33" s="192"/>
      <c r="I33" s="192"/>
      <c r="J33" s="192"/>
      <c r="K33" s="192"/>
      <c r="L33" s="192"/>
      <c r="M33" s="192"/>
      <c r="N33" s="192"/>
      <c r="O33" s="192"/>
      <c r="P33" s="192"/>
      <c r="Q33" s="192"/>
      <c r="R33" s="192"/>
      <c r="S33" s="192"/>
      <c r="T33" s="192"/>
      <c r="U33" s="193" t="e">
        <f>SUM(C33:T33)</f>
        <v>#DIV/0!</v>
      </c>
    </row>
    <row r="34" spans="1:21">
      <c r="A34" s="265"/>
      <c r="B34" s="229">
        <f>D31</f>
        <v>2022</v>
      </c>
      <c r="C34" s="192" t="e">
        <f>IF(C$32&lt;&gt;"", IF(SUM(C$33:C33)&lt;C$32, C$32/'Factual Funding gap'!$B$151, 0),  "")</f>
        <v>#DIV/0!</v>
      </c>
      <c r="D34" s="192">
        <f>IF(D$32&lt;&gt;"", IF(SUM(D$33:D33)&lt;D$32, D$32/'Factual Funding gap'!$B$151, 0),  "")</f>
        <v>0</v>
      </c>
      <c r="E34" s="192"/>
      <c r="F34" s="192"/>
      <c r="G34" s="192"/>
      <c r="H34" s="192"/>
      <c r="I34" s="192"/>
      <c r="J34" s="192"/>
      <c r="K34" s="192"/>
      <c r="L34" s="192"/>
      <c r="M34" s="192"/>
      <c r="N34" s="192"/>
      <c r="O34" s="192"/>
      <c r="P34" s="192"/>
      <c r="Q34" s="192"/>
      <c r="R34" s="192"/>
      <c r="S34" s="192"/>
      <c r="T34" s="192"/>
      <c r="U34" s="193" t="e">
        <f t="shared" ref="U34:U49" si="0">SUM(C34:T34)</f>
        <v>#DIV/0!</v>
      </c>
    </row>
    <row r="35" spans="1:21">
      <c r="A35" s="265"/>
      <c r="B35" s="229">
        <f>E31</f>
        <v>2023</v>
      </c>
      <c r="C35" s="192" t="e">
        <f>IF(C$32&lt;&gt;"", IF(SUM(C$33:C34)&lt;C$32, C$32/'Factual Funding gap'!$B$151, 0),  "")</f>
        <v>#DIV/0!</v>
      </c>
      <c r="D35" s="192">
        <f>IF(D$32&lt;&gt;"", IF(SUM(D$33:D34)&lt;D$32, D$32/'Factual Funding gap'!$B$151, 0),  "")</f>
        <v>0</v>
      </c>
      <c r="E35" s="192">
        <f>IF(E$32&lt;&gt;"", IF(SUM(E$33:E34)&lt;E$32, E$32/'Factual Funding gap'!$B$151, 0),  "")</f>
        <v>0</v>
      </c>
      <c r="F35" s="192"/>
      <c r="G35" s="192"/>
      <c r="H35" s="192"/>
      <c r="I35" s="192"/>
      <c r="J35" s="192"/>
      <c r="K35" s="192"/>
      <c r="L35" s="192"/>
      <c r="M35" s="192"/>
      <c r="N35" s="192"/>
      <c r="O35" s="192"/>
      <c r="P35" s="192"/>
      <c r="Q35" s="192"/>
      <c r="R35" s="192"/>
      <c r="S35" s="192"/>
      <c r="T35" s="192"/>
      <c r="U35" s="193" t="e">
        <f t="shared" si="0"/>
        <v>#DIV/0!</v>
      </c>
    </row>
    <row r="36" spans="1:21">
      <c r="A36" s="265"/>
      <c r="B36" s="229">
        <f>F31</f>
        <v>2024</v>
      </c>
      <c r="C36" s="192" t="e">
        <f>IF(C$32&lt;&gt;"", IF(SUM(C$33:C35)&lt;C$32, C$32/'Factual Funding gap'!$B$151, 0),  "")</f>
        <v>#DIV/0!</v>
      </c>
      <c r="D36" s="192">
        <f>IF(D$32&lt;&gt;"", IF(SUM(D$33:D35)&lt;D$32, D$32/'Factual Funding gap'!$B$151, 0),  "")</f>
        <v>0</v>
      </c>
      <c r="E36" s="192">
        <f>IF(E$32&lt;&gt;"", IF(SUM(E$33:E35)&lt;E$32, E$32/'Factual Funding gap'!$B$151, 0),  "")</f>
        <v>0</v>
      </c>
      <c r="F36" s="192">
        <f>IF(F$32&lt;&gt;"", IF(SUM(F$33:F35)&lt;F$32, F$32/'Factual Funding gap'!$B$151, 0),  "")</f>
        <v>0</v>
      </c>
      <c r="G36" s="192"/>
      <c r="H36" s="192"/>
      <c r="I36" s="192"/>
      <c r="J36" s="192"/>
      <c r="K36" s="192"/>
      <c r="L36" s="192"/>
      <c r="M36" s="192"/>
      <c r="N36" s="192"/>
      <c r="O36" s="192"/>
      <c r="P36" s="192"/>
      <c r="Q36" s="192"/>
      <c r="R36" s="192"/>
      <c r="S36" s="192"/>
      <c r="T36" s="192"/>
      <c r="U36" s="193" t="e">
        <f t="shared" si="0"/>
        <v>#DIV/0!</v>
      </c>
    </row>
    <row r="37" spans="1:21">
      <c r="A37" s="265"/>
      <c r="B37" s="229">
        <f>G31</f>
        <v>2025</v>
      </c>
      <c r="C37" s="192" t="e">
        <f>IF(C$32&lt;&gt;"", IF(SUM(C$33:C36)&lt;C$32, C$32/'Factual Funding gap'!$B$151, 0),  "")</f>
        <v>#DIV/0!</v>
      </c>
      <c r="D37" s="192">
        <f>IF(D$32&lt;&gt;"", IF(SUM(D$33:D36)&lt;D$32, D$32/'Factual Funding gap'!$B$151, 0),  "")</f>
        <v>0</v>
      </c>
      <c r="E37" s="192">
        <f>IF(E$32&lt;&gt;"", IF(SUM(E$33:E36)&lt;E$32, E$32/'Factual Funding gap'!$B$151, 0),  "")</f>
        <v>0</v>
      </c>
      <c r="F37" s="192">
        <f>IF(F$32&lt;&gt;"", IF(SUM(F$33:F36)&lt;F$32, F$32/'Factual Funding gap'!$B$151, 0),  "")</f>
        <v>0</v>
      </c>
      <c r="G37" s="192">
        <f>IF(G$32&lt;&gt;"", IF(SUM(G$33:G36)&lt;G$32, G$32/'Factual Funding gap'!$B$151, 0),  "")</f>
        <v>0</v>
      </c>
      <c r="H37" s="192"/>
      <c r="I37" s="192"/>
      <c r="J37" s="192"/>
      <c r="K37" s="192"/>
      <c r="L37" s="192"/>
      <c r="M37" s="192"/>
      <c r="N37" s="192"/>
      <c r="O37" s="192"/>
      <c r="P37" s="192"/>
      <c r="Q37" s="192"/>
      <c r="R37" s="192"/>
      <c r="S37" s="192"/>
      <c r="T37" s="192"/>
      <c r="U37" s="193" t="e">
        <f t="shared" si="0"/>
        <v>#DIV/0!</v>
      </c>
    </row>
    <row r="38" spans="1:21">
      <c r="A38" s="265"/>
      <c r="B38" s="229">
        <f>H31</f>
        <v>2026</v>
      </c>
      <c r="C38" s="192" t="e">
        <f>IF(C$32&lt;&gt;"", IF(SUM(C$33:C37)&lt;C$32, C$32/'Factual Funding gap'!$B$151, 0),  "")</f>
        <v>#DIV/0!</v>
      </c>
      <c r="D38" s="192">
        <f>IF(D$32&lt;&gt;"", IF(SUM(D$33:D37)&lt;D$32, D$32/'Factual Funding gap'!$B$151, 0),  "")</f>
        <v>0</v>
      </c>
      <c r="E38" s="192">
        <f>IF(E$32&lt;&gt;"", IF(SUM(E$33:E37)&lt;E$32, E$32/'Factual Funding gap'!$B$151, 0),  "")</f>
        <v>0</v>
      </c>
      <c r="F38" s="192">
        <f>IF(F$32&lt;&gt;"", IF(SUM(F$33:F37)&lt;F$32, F$32/'Factual Funding gap'!$B$151, 0),  "")</f>
        <v>0</v>
      </c>
      <c r="G38" s="192">
        <f>IF(G$32&lt;&gt;"", IF(SUM(G$33:G37)&lt;G$32, G$32/'Factual Funding gap'!$B$151, 0),  "")</f>
        <v>0</v>
      </c>
      <c r="H38" s="192">
        <f>IF(H$32&lt;&gt;"", IF(SUM(H$33:H37)&lt;H$32, H$32/'Factual Funding gap'!$B$151, 0),  "")</f>
        <v>0</v>
      </c>
      <c r="I38" s="192"/>
      <c r="J38" s="192"/>
      <c r="K38" s="192"/>
      <c r="L38" s="192"/>
      <c r="M38" s="192"/>
      <c r="N38" s="192"/>
      <c r="O38" s="192"/>
      <c r="P38" s="192"/>
      <c r="Q38" s="192"/>
      <c r="R38" s="192"/>
      <c r="S38" s="192"/>
      <c r="T38" s="192"/>
      <c r="U38" s="193" t="e">
        <f t="shared" si="0"/>
        <v>#DIV/0!</v>
      </c>
    </row>
    <row r="39" spans="1:21">
      <c r="A39" s="265"/>
      <c r="B39" s="229">
        <f>I31</f>
        <v>2027</v>
      </c>
      <c r="C39" s="192" t="e">
        <f>IF(C$32&lt;&gt;"", IF(SUM(C$33:C38)&lt;C$32, C$32/'Factual Funding gap'!$B$151, 0),  "")</f>
        <v>#DIV/0!</v>
      </c>
      <c r="D39" s="192">
        <f>IF(D$32&lt;&gt;"", IF(SUM(D$33:D38)&lt;D$32, D$32/'Factual Funding gap'!$B$151, 0),  "")</f>
        <v>0</v>
      </c>
      <c r="E39" s="192">
        <f>IF(E$32&lt;&gt;"", IF(SUM(E$33:E38)&lt;E$32, E$32/'Factual Funding gap'!$B$151, 0),  "")</f>
        <v>0</v>
      </c>
      <c r="F39" s="192">
        <f>IF(F$32&lt;&gt;"", IF(SUM(F$33:F38)&lt;F$32, F$32/'Factual Funding gap'!$B$151, 0),  "")</f>
        <v>0</v>
      </c>
      <c r="G39" s="192">
        <f>IF(G$32&lt;&gt;"", IF(SUM(G$33:G38)&lt;G$32, G$32/'Factual Funding gap'!$B$151, 0),  "")</f>
        <v>0</v>
      </c>
      <c r="H39" s="192">
        <f>IF(H$32&lt;&gt;"", IF(SUM(H$33:H38)&lt;H$32, H$32/'Factual Funding gap'!$B$151, 0),  "")</f>
        <v>0</v>
      </c>
      <c r="I39" s="192">
        <f>IF(I$32&lt;&gt;"", IF(SUM(I$33:I38)&lt;I$32, I$32/'Factual Funding gap'!$B$151, 0),  "")</f>
        <v>0</v>
      </c>
      <c r="J39" s="192"/>
      <c r="K39" s="192"/>
      <c r="L39" s="192"/>
      <c r="M39" s="192"/>
      <c r="N39" s="192"/>
      <c r="O39" s="192"/>
      <c r="P39" s="192"/>
      <c r="Q39" s="192"/>
      <c r="R39" s="192"/>
      <c r="S39" s="192"/>
      <c r="T39" s="192"/>
      <c r="U39" s="193" t="e">
        <f t="shared" si="0"/>
        <v>#DIV/0!</v>
      </c>
    </row>
    <row r="40" spans="1:21">
      <c r="A40" s="265"/>
      <c r="B40" s="229">
        <f>J31</f>
        <v>2028</v>
      </c>
      <c r="C40" s="192" t="e">
        <f>IF(C$32&lt;&gt;"", IF(SUM(C$33:C39)&lt;C$32, C$32/'Factual Funding gap'!$B$151, 0),  "")</f>
        <v>#DIV/0!</v>
      </c>
      <c r="D40" s="192">
        <f>IF(D$32&lt;&gt;"", IF(SUM(D$33:D39)&lt;D$32, D$32/'Factual Funding gap'!$B$151, 0),  "")</f>
        <v>0</v>
      </c>
      <c r="E40" s="192">
        <f>IF(E$32&lt;&gt;"", IF(SUM(E$33:E39)&lt;E$32, E$32/'Factual Funding gap'!$B$151, 0),  "")</f>
        <v>0</v>
      </c>
      <c r="F40" s="192">
        <f>IF(F$32&lt;&gt;"", IF(SUM(F$33:F39)&lt;F$32, F$32/'Factual Funding gap'!$B$151, 0),  "")</f>
        <v>0</v>
      </c>
      <c r="G40" s="192">
        <f>IF(G$32&lt;&gt;"", IF(SUM(G$33:G39)&lt;G$32, G$32/'Factual Funding gap'!$B$151, 0),  "")</f>
        <v>0</v>
      </c>
      <c r="H40" s="192">
        <f>IF(H$32&lt;&gt;"", IF(SUM(H$33:H39)&lt;H$32, H$32/'Factual Funding gap'!$B$151, 0),  "")</f>
        <v>0</v>
      </c>
      <c r="I40" s="192">
        <f>IF(I$32&lt;&gt;"", IF(SUM(I$33:I39)&lt;I$32, I$32/'Factual Funding gap'!$B$151, 0),  "")</f>
        <v>0</v>
      </c>
      <c r="J40" s="192">
        <f>IF(J$32&lt;&gt;"", IF(SUM(J$33:J39)&lt;J$32, J$32/'Factual Funding gap'!$B$151, 0),  "")</f>
        <v>0</v>
      </c>
      <c r="K40" s="192"/>
      <c r="L40" s="192"/>
      <c r="M40" s="192"/>
      <c r="N40" s="192"/>
      <c r="O40" s="192"/>
      <c r="P40" s="192"/>
      <c r="Q40" s="192"/>
      <c r="R40" s="192"/>
      <c r="S40" s="192"/>
      <c r="T40" s="192"/>
      <c r="U40" s="193" t="e">
        <f t="shared" si="0"/>
        <v>#DIV/0!</v>
      </c>
    </row>
    <row r="41" spans="1:21">
      <c r="A41" s="265"/>
      <c r="B41" s="229">
        <f>K31</f>
        <v>2029</v>
      </c>
      <c r="C41" s="192" t="e">
        <f>IF(C$32&lt;&gt;"", IF(SUM(C$33:C40)&lt;C$32, C$32/'Factual Funding gap'!$B$151, 0),  "")</f>
        <v>#DIV/0!</v>
      </c>
      <c r="D41" s="192">
        <f>IF(D$32&lt;&gt;"", IF(SUM(D$33:D40)&lt;D$32, D$32/'Factual Funding gap'!$B$151, 0),  "")</f>
        <v>0</v>
      </c>
      <c r="E41" s="192">
        <f>IF(E$32&lt;&gt;"", IF(SUM(E$33:E40)&lt;E$32, E$32/'Factual Funding gap'!$B$151, 0),  "")</f>
        <v>0</v>
      </c>
      <c r="F41" s="192">
        <f>IF(F$32&lt;&gt;"", IF(SUM(F$33:F40)&lt;F$32, F$32/'Factual Funding gap'!$B$151, 0),  "")</f>
        <v>0</v>
      </c>
      <c r="G41" s="192">
        <f>IF(G$32&lt;&gt;"", IF(SUM(G$33:G40)&lt;G$32, G$32/'Factual Funding gap'!$B$151, 0),  "")</f>
        <v>0</v>
      </c>
      <c r="H41" s="192">
        <f>IF(H$32&lt;&gt;"", IF(SUM(H$33:H40)&lt;H$32, H$32/'Factual Funding gap'!$B$151, 0),  "")</f>
        <v>0</v>
      </c>
      <c r="I41" s="192">
        <f>IF(I$32&lt;&gt;"", IF(SUM(I$33:I40)&lt;I$32, I$32/'Factual Funding gap'!$B$151, 0),  "")</f>
        <v>0</v>
      </c>
      <c r="J41" s="192">
        <f>IF(J$32&lt;&gt;"", IF(SUM(J$33:J40)&lt;J$32, J$32/'Factual Funding gap'!$B$151, 0),  "")</f>
        <v>0</v>
      </c>
      <c r="K41" s="192">
        <f>IF(K$32&lt;&gt;"", IF(SUM(K$33:K40)&lt;K$32, K$32/'Factual Funding gap'!$B$151, 0),  "")</f>
        <v>0</v>
      </c>
      <c r="L41" s="192"/>
      <c r="M41" s="192"/>
      <c r="N41" s="192"/>
      <c r="O41" s="192"/>
      <c r="P41" s="192"/>
      <c r="Q41" s="192"/>
      <c r="R41" s="192"/>
      <c r="S41" s="192"/>
      <c r="T41" s="192"/>
      <c r="U41" s="193" t="e">
        <f t="shared" si="0"/>
        <v>#DIV/0!</v>
      </c>
    </row>
    <row r="42" spans="1:21">
      <c r="A42" s="265"/>
      <c r="B42" s="229">
        <f>L31</f>
        <v>2030</v>
      </c>
      <c r="C42" s="192" t="e">
        <f>IF(C$32&lt;&gt;"", IF(SUM(C$33:C41)&lt;C$32, C$32/'Factual Funding gap'!$B$151, 0),  "")</f>
        <v>#DIV/0!</v>
      </c>
      <c r="D42" s="192">
        <f>IF(D$32&lt;&gt;"", IF(SUM(D$33:D41)&lt;D$32, D$32/'Factual Funding gap'!$B$151, 0),  "")</f>
        <v>0</v>
      </c>
      <c r="E42" s="192">
        <f>IF(E$32&lt;&gt;"", IF(SUM(E$33:E41)&lt;E$32, E$32/'Factual Funding gap'!$B$151, 0),  "")</f>
        <v>0</v>
      </c>
      <c r="F42" s="192">
        <f>IF(F$32&lt;&gt;"", IF(SUM(F$33:F41)&lt;F$32, F$32/'Factual Funding gap'!$B$151, 0),  "")</f>
        <v>0</v>
      </c>
      <c r="G42" s="192">
        <f>IF(G$32&lt;&gt;"", IF(SUM(G$33:G41)&lt;G$32, G$32/'Factual Funding gap'!$B$151, 0),  "")</f>
        <v>0</v>
      </c>
      <c r="H42" s="192">
        <f>IF(H$32&lt;&gt;"", IF(SUM(H$33:H41)&lt;H$32, H$32/'Factual Funding gap'!$B$151, 0),  "")</f>
        <v>0</v>
      </c>
      <c r="I42" s="192">
        <f>IF(I$32&lt;&gt;"", IF(SUM(I$33:I41)&lt;I$32, I$32/'Factual Funding gap'!$B$151, 0),  "")</f>
        <v>0</v>
      </c>
      <c r="J42" s="192">
        <f>IF(J$32&lt;&gt;"", IF(SUM(J$33:J41)&lt;J$32, J$32/'Factual Funding gap'!$B$151, 0),  "")</f>
        <v>0</v>
      </c>
      <c r="K42" s="192">
        <f>IF(K$32&lt;&gt;"", IF(SUM(K$33:K41)&lt;K$32, K$32/'Factual Funding gap'!$B$151, 0),  "")</f>
        <v>0</v>
      </c>
      <c r="L42" s="192">
        <f>IF(L$32&lt;&gt;"", IF(SUM(L$33:L41)&lt;L$32, L$32/'Factual Funding gap'!$B$151, 0),  "")</f>
        <v>0</v>
      </c>
      <c r="M42" s="192"/>
      <c r="N42" s="192"/>
      <c r="O42" s="192"/>
      <c r="P42" s="192"/>
      <c r="Q42" s="192"/>
      <c r="R42" s="192"/>
      <c r="S42" s="192"/>
      <c r="T42" s="192"/>
      <c r="U42" s="193" t="e">
        <f t="shared" si="0"/>
        <v>#DIV/0!</v>
      </c>
    </row>
    <row r="43" spans="1:21">
      <c r="A43" s="265"/>
      <c r="B43" s="229">
        <f>M31</f>
        <v>2031</v>
      </c>
      <c r="C43" s="192" t="e">
        <f>IF(C$32&lt;&gt;"", IF(SUM(C$33:C42)&lt;C$32, C$32/'Factual Funding gap'!$B$151, 0),  "")</f>
        <v>#DIV/0!</v>
      </c>
      <c r="D43" s="192">
        <f>IF(D$32&lt;&gt;"", IF(SUM(D$33:D42)&lt;D$32, D$32/'Factual Funding gap'!$B$151, 0),  "")</f>
        <v>0</v>
      </c>
      <c r="E43" s="192">
        <f>IF(E$32&lt;&gt;"", IF(SUM(E$33:E42)&lt;E$32, E$32/'Factual Funding gap'!$B$151, 0),  "")</f>
        <v>0</v>
      </c>
      <c r="F43" s="192">
        <f>IF(F$32&lt;&gt;"", IF(SUM(F$33:F42)&lt;F$32, F$32/'Factual Funding gap'!$B$151, 0),  "")</f>
        <v>0</v>
      </c>
      <c r="G43" s="192">
        <f>IF(G$32&lt;&gt;"", IF(SUM(G$33:G42)&lt;G$32, G$32/'Factual Funding gap'!$B$151, 0),  "")</f>
        <v>0</v>
      </c>
      <c r="H43" s="192">
        <f>IF(H$32&lt;&gt;"", IF(SUM(H$33:H42)&lt;H$32, H$32/'Factual Funding gap'!$B$151, 0),  "")</f>
        <v>0</v>
      </c>
      <c r="I43" s="192">
        <f>IF(I$32&lt;&gt;"", IF(SUM(I$33:I42)&lt;I$32, I$32/'Factual Funding gap'!$B$151, 0),  "")</f>
        <v>0</v>
      </c>
      <c r="J43" s="192">
        <f>IF(J$32&lt;&gt;"", IF(SUM(J$33:J42)&lt;J$32, J$32/'Factual Funding gap'!$B$151, 0),  "")</f>
        <v>0</v>
      </c>
      <c r="K43" s="192">
        <f>IF(K$32&lt;&gt;"", IF(SUM(K$33:K42)&lt;K$32, K$32/'Factual Funding gap'!$B$151, 0),  "")</f>
        <v>0</v>
      </c>
      <c r="L43" s="192">
        <f>IF(L$32&lt;&gt;"", IF(SUM(L$33:L42)&lt;L$32, L$32/'Factual Funding gap'!$B$151, 0),  "")</f>
        <v>0</v>
      </c>
      <c r="M43" s="192">
        <f>IF(M$32&lt;&gt;"", IF(SUM(M$33:M42)&lt;M$32, M$32/'Factual Funding gap'!$B$151, 0),  "")</f>
        <v>0</v>
      </c>
      <c r="N43" s="192"/>
      <c r="O43" s="192"/>
      <c r="P43" s="192"/>
      <c r="Q43" s="192"/>
      <c r="R43" s="192"/>
      <c r="S43" s="192"/>
      <c r="T43" s="192"/>
      <c r="U43" s="193" t="e">
        <f t="shared" si="0"/>
        <v>#DIV/0!</v>
      </c>
    </row>
    <row r="44" spans="1:21">
      <c r="A44" s="265"/>
      <c r="B44" s="229">
        <f>N31</f>
        <v>2032</v>
      </c>
      <c r="C44" s="192" t="e">
        <f>IF(C$32&lt;&gt;"", IF(SUM(C$33:C43)&lt;C$32, C$32/'Factual Funding gap'!$B$151, 0),  "")</f>
        <v>#DIV/0!</v>
      </c>
      <c r="D44" s="192">
        <f>IF(D$32&lt;&gt;"", IF(SUM(D$33:D43)&lt;D$32, D$32/'Factual Funding gap'!$B$151, 0),  "")</f>
        <v>0</v>
      </c>
      <c r="E44" s="192">
        <f>IF(E$32&lt;&gt;"", IF(SUM(E$33:E43)&lt;E$32, E$32/'Factual Funding gap'!$B$151, 0),  "")</f>
        <v>0</v>
      </c>
      <c r="F44" s="192">
        <f>IF(F$32&lt;&gt;"", IF(SUM(F$33:F43)&lt;F$32, F$32/'Factual Funding gap'!$B$151, 0),  "")</f>
        <v>0</v>
      </c>
      <c r="G44" s="192">
        <f>IF(G$32&lt;&gt;"", IF(SUM(G$33:G43)&lt;G$32, G$32/'Factual Funding gap'!$B$151, 0),  "")</f>
        <v>0</v>
      </c>
      <c r="H44" s="192">
        <f>IF(H$32&lt;&gt;"", IF(SUM(H$33:H43)&lt;H$32, H$32/'Factual Funding gap'!$B$151, 0),  "")</f>
        <v>0</v>
      </c>
      <c r="I44" s="192">
        <f>IF(I$32&lt;&gt;"", IF(SUM(I$33:I43)&lt;I$32, I$32/'Factual Funding gap'!$B$151, 0),  "")</f>
        <v>0</v>
      </c>
      <c r="J44" s="192">
        <f>IF(J$32&lt;&gt;"", IF(SUM(J$33:J43)&lt;J$32, J$32/'Factual Funding gap'!$B$151, 0),  "")</f>
        <v>0</v>
      </c>
      <c r="K44" s="192">
        <f>IF(K$32&lt;&gt;"", IF(SUM(K$33:K43)&lt;K$32, K$32/'Factual Funding gap'!$B$151, 0),  "")</f>
        <v>0</v>
      </c>
      <c r="L44" s="192">
        <f>IF(L$32&lt;&gt;"", IF(SUM(L$33:L43)&lt;L$32, L$32/'Factual Funding gap'!$B$151, 0),  "")</f>
        <v>0</v>
      </c>
      <c r="M44" s="192">
        <f>IF(M$32&lt;&gt;"", IF(SUM(M$33:M43)&lt;M$32, M$32/'Factual Funding gap'!$B$151, 0),  "")</f>
        <v>0</v>
      </c>
      <c r="N44" s="192">
        <f>IF(N$32&lt;&gt;"", IF(SUM(N$33:N43)&lt;N$32, N$32/'Factual Funding gap'!$B$151, 0),  "")</f>
        <v>0</v>
      </c>
      <c r="O44" s="192"/>
      <c r="P44" s="192"/>
      <c r="Q44" s="192"/>
      <c r="R44" s="192"/>
      <c r="S44" s="192"/>
      <c r="T44" s="192"/>
      <c r="U44" s="193" t="e">
        <f t="shared" si="0"/>
        <v>#DIV/0!</v>
      </c>
    </row>
    <row r="45" spans="1:21">
      <c r="A45" s="265"/>
      <c r="B45" s="229">
        <f>O31</f>
        <v>2033</v>
      </c>
      <c r="C45" s="192" t="e">
        <f>IF(C$32&lt;&gt;"", IF(SUM(C$33:C44)&lt;C$32, C$32/'Factual Funding gap'!$B$151, 0),  "")</f>
        <v>#DIV/0!</v>
      </c>
      <c r="D45" s="192">
        <f>IF(D$32&lt;&gt;"", IF(SUM(D$33:D44)&lt;D$32, D$32/'Factual Funding gap'!$B$151, 0),  "")</f>
        <v>0</v>
      </c>
      <c r="E45" s="192">
        <f>IF(E$32&lt;&gt;"", IF(SUM(E$33:E44)&lt;E$32, E$32/'Factual Funding gap'!$B$151, 0),  "")</f>
        <v>0</v>
      </c>
      <c r="F45" s="192">
        <f>IF(F$32&lt;&gt;"", IF(SUM(F$33:F44)&lt;F$32, F$32/'Factual Funding gap'!$B$151, 0),  "")</f>
        <v>0</v>
      </c>
      <c r="G45" s="192">
        <f>IF(G$32&lt;&gt;"", IF(SUM(G$33:G44)&lt;G$32, G$32/'Factual Funding gap'!$B$151, 0),  "")</f>
        <v>0</v>
      </c>
      <c r="H45" s="192">
        <f>IF(H$32&lt;&gt;"", IF(SUM(H$33:H44)&lt;H$32, H$32/'Factual Funding gap'!$B$151, 0),  "")</f>
        <v>0</v>
      </c>
      <c r="I45" s="192">
        <f>IF(I$32&lt;&gt;"", IF(SUM(I$33:I44)&lt;I$32, I$32/'Factual Funding gap'!$B$151, 0),  "")</f>
        <v>0</v>
      </c>
      <c r="J45" s="192">
        <f>IF(J$32&lt;&gt;"", IF(SUM(J$33:J44)&lt;J$32, J$32/'Factual Funding gap'!$B$151, 0),  "")</f>
        <v>0</v>
      </c>
      <c r="K45" s="192">
        <f>IF(K$32&lt;&gt;"", IF(SUM(K$33:K44)&lt;K$32, K$32/'Factual Funding gap'!$B$151, 0),  "")</f>
        <v>0</v>
      </c>
      <c r="L45" s="192">
        <f>IF(L$32&lt;&gt;"", IF(SUM(L$33:L44)&lt;L$32, L$32/'Factual Funding gap'!$B$151, 0),  "")</f>
        <v>0</v>
      </c>
      <c r="M45" s="192">
        <f>IF(M$32&lt;&gt;"", IF(SUM(M$33:M44)&lt;M$32, M$32/'Factual Funding gap'!$B$151, 0),  "")</f>
        <v>0</v>
      </c>
      <c r="N45" s="192">
        <f>IF(N$32&lt;&gt;"", IF(SUM(N$33:N44)&lt;N$32, N$32/'Factual Funding gap'!$B$151, 0),  "")</f>
        <v>0</v>
      </c>
      <c r="O45" s="192">
        <f>IF(O$32&lt;&gt;"", IF(SUM(O$33:O44)&lt;O$32, O$32/'Factual Funding gap'!$B$151, 0),  "")</f>
        <v>0</v>
      </c>
      <c r="P45" s="192"/>
      <c r="Q45" s="192"/>
      <c r="R45" s="192"/>
      <c r="S45" s="192"/>
      <c r="T45" s="192"/>
      <c r="U45" s="193" t="e">
        <f t="shared" si="0"/>
        <v>#DIV/0!</v>
      </c>
    </row>
    <row r="46" spans="1:21">
      <c r="A46" s="265"/>
      <c r="B46" s="229">
        <f>P31</f>
        <v>2034</v>
      </c>
      <c r="C46" s="192" t="e">
        <f>IF(C$32&lt;&gt;"", IF(SUM(C$33:C45)&lt;C$32, C$32/'Factual Funding gap'!$B$151, 0),  "")</f>
        <v>#DIV/0!</v>
      </c>
      <c r="D46" s="192">
        <f>IF(D$32&lt;&gt;"", IF(SUM(D$33:D45)&lt;D$32, D$32/'Factual Funding gap'!$B$151, 0),  "")</f>
        <v>0</v>
      </c>
      <c r="E46" s="192">
        <f>IF(E$32&lt;&gt;"", IF(SUM(E$33:E45)&lt;E$32, E$32/'Factual Funding gap'!$B$151, 0),  "")</f>
        <v>0</v>
      </c>
      <c r="F46" s="192">
        <f>IF(F$32&lt;&gt;"", IF(SUM(F$33:F45)&lt;F$32, F$32/'Factual Funding gap'!$B$151, 0),  "")</f>
        <v>0</v>
      </c>
      <c r="G46" s="192">
        <f>IF(G$32&lt;&gt;"", IF(SUM(G$33:G45)&lt;G$32, G$32/'Factual Funding gap'!$B$151, 0),  "")</f>
        <v>0</v>
      </c>
      <c r="H46" s="192">
        <f>IF(H$32&lt;&gt;"", IF(SUM(H$33:H45)&lt;H$32, H$32/'Factual Funding gap'!$B$151, 0),  "")</f>
        <v>0</v>
      </c>
      <c r="I46" s="192">
        <f>IF(I$32&lt;&gt;"", IF(SUM(I$33:I45)&lt;I$32, I$32/'Factual Funding gap'!$B$151, 0),  "")</f>
        <v>0</v>
      </c>
      <c r="J46" s="192">
        <f>IF(J$32&lt;&gt;"", IF(SUM(J$33:J45)&lt;J$32, J$32/'Factual Funding gap'!$B$151, 0),  "")</f>
        <v>0</v>
      </c>
      <c r="K46" s="192">
        <f>IF(K$32&lt;&gt;"", IF(SUM(K$33:K45)&lt;K$32, K$32/'Factual Funding gap'!$B$151, 0),  "")</f>
        <v>0</v>
      </c>
      <c r="L46" s="192">
        <f>IF(L$32&lt;&gt;"", IF(SUM(L$33:L45)&lt;L$32, L$32/'Factual Funding gap'!$B$151, 0),  "")</f>
        <v>0</v>
      </c>
      <c r="M46" s="192">
        <f>IF(M$32&lt;&gt;"", IF(SUM(M$33:M45)&lt;M$32, M$32/'Factual Funding gap'!$B$151, 0),  "")</f>
        <v>0</v>
      </c>
      <c r="N46" s="192">
        <f>IF(N$32&lt;&gt;"", IF(SUM(N$33:N45)&lt;N$32, N$32/'Factual Funding gap'!$B$151, 0),  "")</f>
        <v>0</v>
      </c>
      <c r="O46" s="192">
        <f>IF(O$32&lt;&gt;"", IF(SUM(O$33:O45)&lt;O$32, O$32/'Factual Funding gap'!$B$151, 0),  "")</f>
        <v>0</v>
      </c>
      <c r="P46" s="192">
        <f>IF(P$32&lt;&gt;"", IF(SUM(P$33:P45)&lt;P$32, P$32/'Factual Funding gap'!$B$151, 0),  "")</f>
        <v>0</v>
      </c>
      <c r="Q46" s="192"/>
      <c r="R46" s="192"/>
      <c r="S46" s="192"/>
      <c r="T46" s="192"/>
      <c r="U46" s="193" t="e">
        <f t="shared" si="0"/>
        <v>#DIV/0!</v>
      </c>
    </row>
    <row r="47" spans="1:21">
      <c r="A47" s="265"/>
      <c r="B47" s="229">
        <f>Q31</f>
        <v>2035</v>
      </c>
      <c r="C47" s="192" t="e">
        <f>IF(C$32&lt;&gt;"", IF(SUM(C$33:C46)&lt;C$32, C$32/'Factual Funding gap'!$B$151, 0),  "")</f>
        <v>#DIV/0!</v>
      </c>
      <c r="D47" s="192">
        <f>IF(D$32&lt;&gt;"", IF(SUM(D$33:D46)&lt;D$32, D$32/'Factual Funding gap'!$B$151, 0),  "")</f>
        <v>0</v>
      </c>
      <c r="E47" s="192">
        <f>IF(E$32&lt;&gt;"", IF(SUM(E$33:E46)&lt;E$32, E$32/'Factual Funding gap'!$B$151, 0),  "")</f>
        <v>0</v>
      </c>
      <c r="F47" s="192">
        <f>IF(F$32&lt;&gt;"", IF(SUM(F$33:F46)&lt;F$32, F$32/'Factual Funding gap'!$B$151, 0),  "")</f>
        <v>0</v>
      </c>
      <c r="G47" s="192">
        <f>IF(G$32&lt;&gt;"", IF(SUM(G$33:G46)&lt;G$32, G$32/'Factual Funding gap'!$B$151, 0),  "")</f>
        <v>0</v>
      </c>
      <c r="H47" s="192">
        <f>IF(H$32&lt;&gt;"", IF(SUM(H$33:H46)&lt;H$32, H$32/'Factual Funding gap'!$B$151, 0),  "")</f>
        <v>0</v>
      </c>
      <c r="I47" s="192">
        <f>IF(I$32&lt;&gt;"", IF(SUM(I$33:I46)&lt;I$32, I$32/'Factual Funding gap'!$B$151, 0),  "")</f>
        <v>0</v>
      </c>
      <c r="J47" s="192">
        <f>IF(J$32&lt;&gt;"", IF(SUM(J$33:J46)&lt;J$32, J$32/'Factual Funding gap'!$B$151, 0),  "")</f>
        <v>0</v>
      </c>
      <c r="K47" s="192">
        <f>IF(K$32&lt;&gt;"", IF(SUM(K$33:K46)&lt;K$32, K$32/'Factual Funding gap'!$B$151, 0),  "")</f>
        <v>0</v>
      </c>
      <c r="L47" s="192">
        <f>IF(L$32&lt;&gt;"", IF(SUM(L$33:L46)&lt;L$32, L$32/'Factual Funding gap'!$B$151, 0),  "")</f>
        <v>0</v>
      </c>
      <c r="M47" s="192">
        <f>IF(M$32&lt;&gt;"", IF(SUM(M$33:M46)&lt;M$32, M$32/'Factual Funding gap'!$B$151, 0),  "")</f>
        <v>0</v>
      </c>
      <c r="N47" s="192">
        <f>IF(N$32&lt;&gt;"", IF(SUM(N$33:N46)&lt;N$32, N$32/'Factual Funding gap'!$B$151, 0),  "")</f>
        <v>0</v>
      </c>
      <c r="O47" s="192">
        <f>IF(O$32&lt;&gt;"", IF(SUM(O$33:O46)&lt;O$32, O$32/'Factual Funding gap'!$B$151, 0),  "")</f>
        <v>0</v>
      </c>
      <c r="P47" s="192">
        <f>IF(P$32&lt;&gt;"", IF(SUM(P$33:P46)&lt;P$32, P$32/'Factual Funding gap'!$B$151, 0),  "")</f>
        <v>0</v>
      </c>
      <c r="Q47" s="192">
        <f>IF(Q$32&lt;&gt;"", IF(SUM(Q$33:Q46)&lt;Q$32, Q$32/'Factual Funding gap'!$B$151, 0),  "")</f>
        <v>0</v>
      </c>
      <c r="R47" s="192"/>
      <c r="S47" s="192"/>
      <c r="T47" s="192"/>
      <c r="U47" s="193" t="e">
        <f t="shared" si="0"/>
        <v>#DIV/0!</v>
      </c>
    </row>
    <row r="48" spans="1:21">
      <c r="A48" s="265"/>
      <c r="B48" s="229">
        <f>R31</f>
        <v>2036</v>
      </c>
      <c r="C48" s="192" t="e">
        <f>IF(C$32&lt;&gt;"", IF(SUM(C$33:C47)&lt;C$32, C$32/'Factual Funding gap'!$B$151, 0),  "")</f>
        <v>#DIV/0!</v>
      </c>
      <c r="D48" s="192">
        <f>IF(D$32&lt;&gt;"", IF(SUM(D$33:D47)&lt;D$32, D$32/'Factual Funding gap'!$B$151, 0),  "")</f>
        <v>0</v>
      </c>
      <c r="E48" s="192">
        <f>IF(E$32&lt;&gt;"", IF(SUM(E$33:E47)&lt;E$32, E$32/'Factual Funding gap'!$B$151, 0),  "")</f>
        <v>0</v>
      </c>
      <c r="F48" s="192">
        <f>IF(F$32&lt;&gt;"", IF(SUM(F$33:F47)&lt;F$32, F$32/'Factual Funding gap'!$B$151, 0),  "")</f>
        <v>0</v>
      </c>
      <c r="G48" s="192">
        <f>IF(G$32&lt;&gt;"", IF(SUM(G$33:G47)&lt;G$32, G$32/'Factual Funding gap'!$B$151, 0),  "")</f>
        <v>0</v>
      </c>
      <c r="H48" s="192">
        <f>IF(H$32&lt;&gt;"", IF(SUM(H$33:H47)&lt;H$32, H$32/'Factual Funding gap'!$B$151, 0),  "")</f>
        <v>0</v>
      </c>
      <c r="I48" s="192">
        <f>IF(I$32&lt;&gt;"", IF(SUM(I$33:I47)&lt;I$32, I$32/'Factual Funding gap'!$B$151, 0),  "")</f>
        <v>0</v>
      </c>
      <c r="J48" s="192">
        <f>IF(J$32&lt;&gt;"", IF(SUM(J$33:J47)&lt;J$32, J$32/'Factual Funding gap'!$B$151, 0),  "")</f>
        <v>0</v>
      </c>
      <c r="K48" s="192">
        <f>IF(K$32&lt;&gt;"", IF(SUM(K$33:K47)&lt;K$32, K$32/'Factual Funding gap'!$B$151, 0),  "")</f>
        <v>0</v>
      </c>
      <c r="L48" s="192">
        <f>IF(L$32&lt;&gt;"", IF(SUM(L$33:L47)&lt;L$32, L$32/'Factual Funding gap'!$B$151, 0),  "")</f>
        <v>0</v>
      </c>
      <c r="M48" s="192">
        <f>IF(M$32&lt;&gt;"", IF(SUM(M$33:M47)&lt;M$32, M$32/'Factual Funding gap'!$B$151, 0),  "")</f>
        <v>0</v>
      </c>
      <c r="N48" s="192">
        <f>IF(N$32&lt;&gt;"", IF(SUM(N$33:N47)&lt;N$32, N$32/'Factual Funding gap'!$B$151, 0),  "")</f>
        <v>0</v>
      </c>
      <c r="O48" s="192">
        <f>IF(O$32&lt;&gt;"", IF(SUM(O$33:O47)&lt;O$32, O$32/'Factual Funding gap'!$B$151, 0),  "")</f>
        <v>0</v>
      </c>
      <c r="P48" s="192">
        <f>IF(P$32&lt;&gt;"", IF(SUM(P$33:P47)&lt;P$32, P$32/'Factual Funding gap'!$B$151, 0),  "")</f>
        <v>0</v>
      </c>
      <c r="Q48" s="192">
        <f>IF(Q$32&lt;&gt;"", IF(SUM(Q$33:Q47)&lt;Q$32, Q$32/'Factual Funding gap'!$B$151, 0),  "")</f>
        <v>0</v>
      </c>
      <c r="R48" s="192">
        <f>IF(R$32&lt;&gt;"", IF(SUM(R$33:R47)&lt;R$32, R$32/'Factual Funding gap'!$B$151, 0),  "")</f>
        <v>0</v>
      </c>
      <c r="S48" s="192"/>
      <c r="T48" s="192"/>
      <c r="U48" s="193" t="e">
        <f t="shared" si="0"/>
        <v>#DIV/0!</v>
      </c>
    </row>
    <row r="49" spans="1:21">
      <c r="A49" s="265"/>
      <c r="B49" s="229">
        <f>S31</f>
        <v>2037</v>
      </c>
      <c r="C49" s="192" t="e">
        <f>IF(C$32&lt;&gt;"", IF(SUM(C$33:C48)&lt;C$32, C$32/'Factual Funding gap'!$B$151, 0),  "")</f>
        <v>#DIV/0!</v>
      </c>
      <c r="D49" s="192">
        <f>IF(D$32&lt;&gt;"", IF(SUM(D$33:D48)&lt;D$32, D$32/'Factual Funding gap'!$B$151, 0),  "")</f>
        <v>0</v>
      </c>
      <c r="E49" s="192">
        <f>IF(E$32&lt;&gt;"", IF(SUM(E$33:E48)&lt;E$32, E$32/'Factual Funding gap'!$B$151, 0),  "")</f>
        <v>0</v>
      </c>
      <c r="F49" s="192">
        <f>IF(F$32&lt;&gt;"", IF(SUM(F$33:F48)&lt;F$32, F$32/'Factual Funding gap'!$B$151, 0),  "")</f>
        <v>0</v>
      </c>
      <c r="G49" s="192">
        <f>IF(G$32&lt;&gt;"", IF(SUM(G$33:G48)&lt;G$32, G$32/'Factual Funding gap'!$B$151, 0),  "")</f>
        <v>0</v>
      </c>
      <c r="H49" s="192">
        <f>IF(H$32&lt;&gt;"", IF(SUM(H$33:H48)&lt;H$32, H$32/'Factual Funding gap'!$B$151, 0),  "")</f>
        <v>0</v>
      </c>
      <c r="I49" s="192">
        <f>IF(I$32&lt;&gt;"", IF(SUM(I$33:I48)&lt;I$32, I$32/'Factual Funding gap'!$B$151, 0),  "")</f>
        <v>0</v>
      </c>
      <c r="J49" s="192">
        <f>IF(J$32&lt;&gt;"", IF(SUM(J$33:J48)&lt;J$32, J$32/'Factual Funding gap'!$B$151, 0),  "")</f>
        <v>0</v>
      </c>
      <c r="K49" s="192">
        <f>IF(K$32&lt;&gt;"", IF(SUM(K$33:K48)&lt;K$32, K$32/'Factual Funding gap'!$B$151, 0),  "")</f>
        <v>0</v>
      </c>
      <c r="L49" s="192">
        <f>IF(L$32&lt;&gt;"", IF(SUM(L$33:L48)&lt;L$32, L$32/'Factual Funding gap'!$B$151, 0),  "")</f>
        <v>0</v>
      </c>
      <c r="M49" s="192">
        <f>IF(M$32&lt;&gt;"", IF(SUM(M$33:M48)&lt;M$32, M$32/'Factual Funding gap'!$B$151, 0),  "")</f>
        <v>0</v>
      </c>
      <c r="N49" s="192">
        <f>IF(N$32&lt;&gt;"", IF(SUM(N$33:N48)&lt;N$32, N$32/'Factual Funding gap'!$B$151, 0),  "")</f>
        <v>0</v>
      </c>
      <c r="O49" s="192">
        <f>IF(O$32&lt;&gt;"", IF(SUM(O$33:O48)&lt;O$32, O$32/'Factual Funding gap'!$B$151, 0),  "")</f>
        <v>0</v>
      </c>
      <c r="P49" s="192">
        <f>IF(P$32&lt;&gt;"", IF(SUM(P$33:P48)&lt;P$32, P$32/'Factual Funding gap'!$B$151, 0),  "")</f>
        <v>0</v>
      </c>
      <c r="Q49" s="192">
        <f>IF(Q$32&lt;&gt;"", IF(SUM(Q$33:Q48)&lt;Q$32, Q$32/'Factual Funding gap'!$B$151, 0),  "")</f>
        <v>0</v>
      </c>
      <c r="R49" s="192">
        <f>IF(R$32&lt;&gt;"", IF(SUM(R$33:R48)&lt;R$32, R$32/'Factual Funding gap'!$B$151, 0),  "")</f>
        <v>0</v>
      </c>
      <c r="S49" s="192">
        <f>IF(S$32&lt;&gt;"", IF(SUM(S$33:S48)&lt;S$32, S$32/'Factual Funding gap'!$B$151, 0),  "")</f>
        <v>0</v>
      </c>
      <c r="T49" s="192"/>
      <c r="U49" s="193" t="e">
        <f t="shared" si="0"/>
        <v>#DIV/0!</v>
      </c>
    </row>
    <row r="50" spans="1:21">
      <c r="A50" s="266"/>
      <c r="B50" s="230">
        <f>T31</f>
        <v>2038</v>
      </c>
      <c r="C50" s="194" t="e">
        <f>IF(C$32&lt;&gt;"", IF(SUM(C$33:C49)&lt;C$32, C$32/'Factual Funding gap'!$B$151, 0),  "")</f>
        <v>#DIV/0!</v>
      </c>
      <c r="D50" s="194">
        <f>IF(D$32&lt;&gt;"", IF(SUM(D$33:D49)&lt;D$32, D$32/'Factual Funding gap'!$B$151, 0),  "")</f>
        <v>0</v>
      </c>
      <c r="E50" s="194">
        <f>IF(E$32&lt;&gt;"", IF(SUM(E$33:E49)&lt;E$32, E$32/'Factual Funding gap'!$B$151, 0),  "")</f>
        <v>0</v>
      </c>
      <c r="F50" s="194">
        <f>IF(F$32&lt;&gt;"", IF(SUM(F$33:F49)&lt;F$32, F$32/'Factual Funding gap'!$B$151, 0),  "")</f>
        <v>0</v>
      </c>
      <c r="G50" s="194">
        <f>IF(G$32&lt;&gt;"", IF(SUM(G$33:G49)&lt;G$32, G$32/'Factual Funding gap'!$B$151, 0),  "")</f>
        <v>0</v>
      </c>
      <c r="H50" s="194">
        <f>IF(H$32&lt;&gt;"", IF(SUM(H$33:H49)&lt;H$32, H$32/'Factual Funding gap'!$B$151, 0),  "")</f>
        <v>0</v>
      </c>
      <c r="I50" s="194">
        <f>IF(I$32&lt;&gt;"", IF(SUM(I$33:I49)&lt;I$32, I$32/'Factual Funding gap'!$B$151, 0),  "")</f>
        <v>0</v>
      </c>
      <c r="J50" s="194">
        <f>IF(J$32&lt;&gt;"", IF(SUM(J$33:J49)&lt;J$32, J$32/'Factual Funding gap'!$B$151, 0),  "")</f>
        <v>0</v>
      </c>
      <c r="K50" s="194">
        <f>IF(K$32&lt;&gt;"", IF(SUM(K$33:K49)&lt;K$32, K$32/'Factual Funding gap'!$B$151, 0),  "")</f>
        <v>0</v>
      </c>
      <c r="L50" s="194">
        <f>IF(L$32&lt;&gt;"", IF(SUM(L$33:L49)&lt;L$32, L$32/'Factual Funding gap'!$B$151, 0),  "")</f>
        <v>0</v>
      </c>
      <c r="M50" s="194">
        <f>IF(M$32&lt;&gt;"", IF(SUM(M$33:M49)&lt;M$32, M$32/'Factual Funding gap'!$B$151, 0),  "")</f>
        <v>0</v>
      </c>
      <c r="N50" s="194">
        <f>IF(N$32&lt;&gt;"", IF(SUM(N$33:N49)&lt;N$32, N$32/'Factual Funding gap'!$B$151, 0),  "")</f>
        <v>0</v>
      </c>
      <c r="O50" s="194">
        <f>IF(O$32&lt;&gt;"", IF(SUM(O$33:O49)&lt;O$32, O$32/'Factual Funding gap'!$B$151, 0),  "")</f>
        <v>0</v>
      </c>
      <c r="P50" s="194">
        <f>IF(P$32&lt;&gt;"", IF(SUM(P$33:P49)&lt;P$32, P$32/'Factual Funding gap'!$B$151, 0),  "")</f>
        <v>0</v>
      </c>
      <c r="Q50" s="194">
        <f>IF(Q$32&lt;&gt;"", IF(SUM(Q$33:Q49)&lt;Q$32, Q$32/'Factual Funding gap'!$B$151, 0),  "")</f>
        <v>0</v>
      </c>
      <c r="R50" s="194">
        <f>IF(R$32&lt;&gt;"", IF(SUM(R$33:R49)&lt;R$32, R$32/'Factual Funding gap'!$B$151, 0),  "")</f>
        <v>0</v>
      </c>
      <c r="S50" s="194">
        <f>IF(S$32&lt;&gt;"", IF(SUM(S$33:S49)&lt;S$32, S$32/'Factual Funding gap'!$B$151, 0),  "")</f>
        <v>0</v>
      </c>
      <c r="T50" s="194">
        <f>IF(T$32&lt;&gt;"", IF(SUM(T$33:T49)&lt;T$32, T$32/'Factual Funding gap'!$B$151, 0),  "")</f>
        <v>0</v>
      </c>
      <c r="U50" s="193" t="e">
        <f>SUM(C50:T50)</f>
        <v>#DIV/0!</v>
      </c>
    </row>
    <row r="51" spans="1:21">
      <c r="A51" s="19" t="s">
        <v>124</v>
      </c>
      <c r="C51" s="192" t="e">
        <f>IF(C32&lt;&gt;"", C32-SUM(C33:C50), "")</f>
        <v>#DIV/0!</v>
      </c>
      <c r="D51" s="192">
        <f>IF(D32&lt;&gt;"", D32-SUM(D33:D50), "")</f>
        <v>0</v>
      </c>
      <c r="E51" s="192">
        <f t="shared" ref="E51:S51" si="1">IF(E32&lt;&gt;"", E32-SUM(E33:E50), "")</f>
        <v>0</v>
      </c>
      <c r="F51" s="192">
        <f t="shared" si="1"/>
        <v>0</v>
      </c>
      <c r="G51" s="192">
        <f t="shared" si="1"/>
        <v>0</v>
      </c>
      <c r="H51" s="192">
        <f t="shared" si="1"/>
        <v>0</v>
      </c>
      <c r="I51" s="192">
        <f t="shared" si="1"/>
        <v>0</v>
      </c>
      <c r="J51" s="192">
        <f t="shared" si="1"/>
        <v>0</v>
      </c>
      <c r="K51" s="192">
        <f t="shared" si="1"/>
        <v>0</v>
      </c>
      <c r="L51" s="192">
        <f t="shared" si="1"/>
        <v>0</v>
      </c>
      <c r="M51" s="192">
        <f t="shared" si="1"/>
        <v>0</v>
      </c>
      <c r="N51" s="192">
        <f t="shared" si="1"/>
        <v>0</v>
      </c>
      <c r="O51" s="192">
        <f t="shared" si="1"/>
        <v>0</v>
      </c>
      <c r="P51" s="192">
        <f t="shared" si="1"/>
        <v>0</v>
      </c>
      <c r="Q51" s="192">
        <f t="shared" si="1"/>
        <v>0</v>
      </c>
      <c r="R51" s="192">
        <f t="shared" si="1"/>
        <v>0</v>
      </c>
      <c r="S51" s="192">
        <f t="shared" si="1"/>
        <v>0</v>
      </c>
      <c r="T51" s="192">
        <f>IF(T32&lt;&gt;"", T32-SUM(T33:T50), "")</f>
        <v>0</v>
      </c>
      <c r="U51" s="193"/>
    </row>
    <row r="52" spans="1:21">
      <c r="A52" s="19" t="s">
        <v>125</v>
      </c>
      <c r="T52" s="211" t="e">
        <f>SUM(C51:T51)</f>
        <v>#DIV/0!</v>
      </c>
    </row>
    <row r="54" spans="1:21">
      <c r="A54" s="65" t="s">
        <v>129</v>
      </c>
    </row>
    <row r="55" spans="1:21" ht="6" customHeight="1">
      <c r="A55" s="65"/>
    </row>
    <row r="56" spans="1:21" ht="51.6" customHeight="1">
      <c r="A56" s="91" t="s">
        <v>110</v>
      </c>
      <c r="B56" s="262" t="s">
        <v>143</v>
      </c>
      <c r="C56" s="262"/>
      <c r="D56" s="262"/>
      <c r="E56" s="262"/>
      <c r="F56" s="262"/>
      <c r="G56" s="262"/>
      <c r="H56" s="262"/>
      <c r="I56" s="262"/>
      <c r="J56" s="262"/>
      <c r="K56" s="262"/>
      <c r="L56" s="262"/>
      <c r="M56" s="262"/>
      <c r="N56" s="262"/>
      <c r="O56" s="262"/>
      <c r="P56" s="262"/>
      <c r="Q56" s="262"/>
      <c r="R56" s="262"/>
      <c r="S56" s="262"/>
      <c r="T56" s="262"/>
    </row>
    <row r="57" spans="1:21" ht="9.6" customHeight="1">
      <c r="A57" s="91"/>
      <c r="B57" s="91"/>
      <c r="C57" s="91"/>
      <c r="D57" s="91"/>
      <c r="E57" s="91"/>
      <c r="F57" s="91"/>
      <c r="G57" s="91"/>
      <c r="H57" s="91"/>
    </row>
    <row r="58" spans="1:21">
      <c r="A58" s="91" t="s">
        <v>111</v>
      </c>
      <c r="B58" s="123"/>
      <c r="C58" s="224">
        <f>C$31</f>
        <v>2021</v>
      </c>
      <c r="D58" s="224">
        <f t="shared" ref="D58:U58" si="2">D$31</f>
        <v>2022</v>
      </c>
      <c r="E58" s="224">
        <f t="shared" si="2"/>
        <v>2023</v>
      </c>
      <c r="F58" s="224">
        <f t="shared" si="2"/>
        <v>2024</v>
      </c>
      <c r="G58" s="224">
        <f t="shared" si="2"/>
        <v>2025</v>
      </c>
      <c r="H58" s="224">
        <f t="shared" si="2"/>
        <v>2026</v>
      </c>
      <c r="I58" s="224">
        <f t="shared" si="2"/>
        <v>2027</v>
      </c>
      <c r="J58" s="224">
        <f t="shared" si="2"/>
        <v>2028</v>
      </c>
      <c r="K58" s="224">
        <f t="shared" si="2"/>
        <v>2029</v>
      </c>
      <c r="L58" s="224">
        <f t="shared" si="2"/>
        <v>2030</v>
      </c>
      <c r="M58" s="224">
        <f t="shared" si="2"/>
        <v>2031</v>
      </c>
      <c r="N58" s="224">
        <f t="shared" si="2"/>
        <v>2032</v>
      </c>
      <c r="O58" s="224">
        <f t="shared" si="2"/>
        <v>2033</v>
      </c>
      <c r="P58" s="224">
        <f t="shared" si="2"/>
        <v>2034</v>
      </c>
      <c r="Q58" s="224">
        <f t="shared" si="2"/>
        <v>2035</v>
      </c>
      <c r="R58" s="224">
        <f t="shared" si="2"/>
        <v>2036</v>
      </c>
      <c r="S58" s="224">
        <f t="shared" si="2"/>
        <v>2037</v>
      </c>
      <c r="T58" s="224">
        <f t="shared" si="2"/>
        <v>2038</v>
      </c>
      <c r="U58" s="124" t="str">
        <f t="shared" si="2"/>
        <v>Yearly depreciation</v>
      </c>
    </row>
    <row r="59" spans="1:21">
      <c r="A59" s="92" t="s">
        <v>127</v>
      </c>
      <c r="C59" s="133">
        <f>'Factual Funding gap'!C34</f>
        <v>0</v>
      </c>
      <c r="D59" s="133">
        <f>'Factual Funding gap'!D34</f>
        <v>0</v>
      </c>
      <c r="E59" s="133">
        <f>'Factual Funding gap'!E34</f>
        <v>0</v>
      </c>
      <c r="F59" s="133">
        <f>'Factual Funding gap'!F34</f>
        <v>0</v>
      </c>
      <c r="G59" s="133">
        <f>'Factual Funding gap'!G34</f>
        <v>0</v>
      </c>
      <c r="H59" s="133">
        <f>'Factual Funding gap'!H34</f>
        <v>0</v>
      </c>
      <c r="I59" s="133">
        <f>'Factual Funding gap'!I34</f>
        <v>0</v>
      </c>
      <c r="J59" s="133">
        <f>'Factual Funding gap'!J34</f>
        <v>0</v>
      </c>
      <c r="K59" s="133">
        <f>'Factual Funding gap'!K34</f>
        <v>0</v>
      </c>
      <c r="L59" s="133">
        <f>'Factual Funding gap'!L34</f>
        <v>0</v>
      </c>
      <c r="M59" s="133">
        <f>'Factual Funding gap'!M34</f>
        <v>0</v>
      </c>
      <c r="N59" s="133">
        <f>'Factual Funding gap'!N34</f>
        <v>0</v>
      </c>
      <c r="O59" s="133">
        <f>'Factual Funding gap'!O34</f>
        <v>0</v>
      </c>
      <c r="P59" s="133">
        <f>'Factual Funding gap'!P34</f>
        <v>0</v>
      </c>
      <c r="Q59" s="133">
        <f>'Factual Funding gap'!Q34</f>
        <v>0</v>
      </c>
      <c r="R59" s="133">
        <f>'Factual Funding gap'!R34</f>
        <v>0</v>
      </c>
      <c r="S59" s="133">
        <f>'Factual Funding gap'!S34</f>
        <v>0</v>
      </c>
      <c r="T59" s="133">
        <f>'Factual Funding gap'!T34</f>
        <v>0</v>
      </c>
      <c r="U59" s="195"/>
    </row>
    <row r="60" spans="1:21">
      <c r="A60" s="263" t="s">
        <v>15</v>
      </c>
      <c r="B60" s="227">
        <f>B33</f>
        <v>2021</v>
      </c>
      <c r="C60" s="192" t="e">
        <f>IF(C$59&lt;&gt;"", C$59/'Factual Funding gap'!$B$152, "")</f>
        <v>#DIV/0!</v>
      </c>
      <c r="D60" s="198"/>
      <c r="E60" s="198"/>
      <c r="F60" s="198"/>
      <c r="G60" s="198"/>
      <c r="H60" s="198"/>
      <c r="I60" s="198"/>
      <c r="J60" s="198"/>
      <c r="K60" s="198"/>
      <c r="L60" s="198"/>
      <c r="M60" s="198"/>
      <c r="N60" s="198"/>
      <c r="O60" s="198"/>
      <c r="P60" s="198"/>
      <c r="Q60" s="198"/>
      <c r="R60" s="198"/>
      <c r="S60" s="198"/>
      <c r="T60" s="198"/>
      <c r="U60" s="197" t="e">
        <f>SUM(C60:T60)</f>
        <v>#DIV/0!</v>
      </c>
    </row>
    <row r="61" spans="1:21">
      <c r="A61" s="263"/>
      <c r="B61" s="227">
        <f t="shared" ref="B61:B76" si="3">B34</f>
        <v>2022</v>
      </c>
      <c r="C61" s="198" t="e">
        <f>IF(C$59&lt;&gt;"", IF(SUM(C$60:C60)&lt;C$59, C$59/'Factual Funding gap'!$B$152, 0),  "")</f>
        <v>#DIV/0!</v>
      </c>
      <c r="D61" s="198">
        <f>IF(D$59&lt;&gt;"", IF(SUM(D$60:D60)&lt;D$59, D$59/'Factual Funding gap'!$B$152, 0),  "")</f>
        <v>0</v>
      </c>
      <c r="E61" s="198"/>
      <c r="F61" s="198"/>
      <c r="G61" s="198"/>
      <c r="H61" s="198"/>
      <c r="I61" s="198"/>
      <c r="J61" s="198"/>
      <c r="K61" s="198"/>
      <c r="L61" s="198"/>
      <c r="M61" s="198"/>
      <c r="N61" s="198"/>
      <c r="O61" s="198"/>
      <c r="P61" s="198"/>
      <c r="Q61" s="198"/>
      <c r="R61" s="198"/>
      <c r="S61" s="198"/>
      <c r="T61" s="198"/>
      <c r="U61" s="197" t="e">
        <f t="shared" ref="U61:U76" si="4">SUM(C61:T61)</f>
        <v>#DIV/0!</v>
      </c>
    </row>
    <row r="62" spans="1:21">
      <c r="A62" s="263"/>
      <c r="B62" s="227">
        <f t="shared" si="3"/>
        <v>2023</v>
      </c>
      <c r="C62" s="198" t="e">
        <f>IF(C$59&lt;&gt;"", IF(SUM(C$60:C61)&lt;C$59, C$59/'Factual Funding gap'!$B$152, 0),  "")</f>
        <v>#DIV/0!</v>
      </c>
      <c r="D62" s="198">
        <f>IF(D$59&lt;&gt;"", IF(SUM(D$60:D61)&lt;D$59, D$59/'Factual Funding gap'!$B$152, 0),  "")</f>
        <v>0</v>
      </c>
      <c r="E62" s="198">
        <f>IF(E$59&lt;&gt;"", IF(SUM(E$60:E61)&lt;E$59, E$59/'Factual Funding gap'!$B$152, 0),  "")</f>
        <v>0</v>
      </c>
      <c r="F62" s="198"/>
      <c r="G62" s="198"/>
      <c r="H62" s="198"/>
      <c r="I62" s="198"/>
      <c r="J62" s="198"/>
      <c r="K62" s="198"/>
      <c r="L62" s="198"/>
      <c r="M62" s="198"/>
      <c r="N62" s="198"/>
      <c r="O62" s="198"/>
      <c r="P62" s="198"/>
      <c r="Q62" s="198"/>
      <c r="R62" s="198"/>
      <c r="S62" s="198"/>
      <c r="T62" s="198"/>
      <c r="U62" s="197" t="e">
        <f t="shared" si="4"/>
        <v>#DIV/0!</v>
      </c>
    </row>
    <row r="63" spans="1:21">
      <c r="A63" s="263"/>
      <c r="B63" s="227">
        <f t="shared" si="3"/>
        <v>2024</v>
      </c>
      <c r="C63" s="198" t="e">
        <f>IF(C$59&lt;&gt;"", IF(SUM(C$60:C62)&lt;C$59, C$59/'Factual Funding gap'!$B$152, 0),  "")</f>
        <v>#DIV/0!</v>
      </c>
      <c r="D63" s="198">
        <f>IF(D$59&lt;&gt;"", IF(SUM(D$60:D62)&lt;D$59, D$59/'Factual Funding gap'!$B$152, 0),  "")</f>
        <v>0</v>
      </c>
      <c r="E63" s="198">
        <f>IF(E$59&lt;&gt;"", IF(SUM(E$60:E62)&lt;E$59, E$59/'Factual Funding gap'!$B$152, 0),  "")</f>
        <v>0</v>
      </c>
      <c r="F63" s="198">
        <f>IF(F$59&lt;&gt;"", IF(SUM(F$60:F62)&lt;F$59, F$59/'Factual Funding gap'!$B$152, 0),  "")</f>
        <v>0</v>
      </c>
      <c r="G63" s="198"/>
      <c r="H63" s="198"/>
      <c r="I63" s="198"/>
      <c r="J63" s="198"/>
      <c r="K63" s="198"/>
      <c r="L63" s="198"/>
      <c r="M63" s="198"/>
      <c r="N63" s="198"/>
      <c r="O63" s="198"/>
      <c r="P63" s="198"/>
      <c r="Q63" s="198"/>
      <c r="R63" s="198"/>
      <c r="S63" s="198"/>
      <c r="T63" s="198"/>
      <c r="U63" s="197" t="e">
        <f t="shared" si="4"/>
        <v>#DIV/0!</v>
      </c>
    </row>
    <row r="64" spans="1:21">
      <c r="A64" s="263"/>
      <c r="B64" s="227">
        <f t="shared" si="3"/>
        <v>2025</v>
      </c>
      <c r="C64" s="198" t="e">
        <f>IF(C$59&lt;&gt;"", IF(SUM(C$60:C63)&lt;C$59, C$59/'Factual Funding gap'!$B$152, 0),  "")</f>
        <v>#DIV/0!</v>
      </c>
      <c r="D64" s="198">
        <f>IF(D$59&lt;&gt;"", IF(SUM(D$60:D63)&lt;D$59, D$59/'Factual Funding gap'!$B$152, 0),  "")</f>
        <v>0</v>
      </c>
      <c r="E64" s="198">
        <f>IF(E$59&lt;&gt;"", IF(SUM(E$60:E63)&lt;E$59, E$59/'Factual Funding gap'!$B$152, 0),  "")</f>
        <v>0</v>
      </c>
      <c r="F64" s="198">
        <f>IF(F$59&lt;&gt;"", IF(SUM(F$60:F63)&lt;F$59, F$59/'Factual Funding gap'!$B$152, 0),  "")</f>
        <v>0</v>
      </c>
      <c r="G64" s="198">
        <f>IF(G$59&lt;&gt;"", IF(SUM(G$60:G63)&lt;G$59, G$59/'Factual Funding gap'!$B$152, 0),  "")</f>
        <v>0</v>
      </c>
      <c r="H64" s="198"/>
      <c r="I64" s="198"/>
      <c r="J64" s="198"/>
      <c r="K64" s="198"/>
      <c r="L64" s="198"/>
      <c r="M64" s="198"/>
      <c r="N64" s="198"/>
      <c r="O64" s="198"/>
      <c r="P64" s="198"/>
      <c r="Q64" s="198"/>
      <c r="R64" s="198"/>
      <c r="S64" s="198"/>
      <c r="T64" s="198"/>
      <c r="U64" s="197" t="e">
        <f t="shared" si="4"/>
        <v>#DIV/0!</v>
      </c>
    </row>
    <row r="65" spans="1:21">
      <c r="A65" s="263"/>
      <c r="B65" s="227">
        <f t="shared" si="3"/>
        <v>2026</v>
      </c>
      <c r="C65" s="198" t="e">
        <f>IF(C$59&lt;&gt;"", IF(SUM(C$60:C64)&lt;C$59, C$59/'Factual Funding gap'!$B$152, 0),  "")</f>
        <v>#DIV/0!</v>
      </c>
      <c r="D65" s="198">
        <f>IF(D$59&lt;&gt;"", IF(SUM(D$60:D64)&lt;D$59, D$59/'Factual Funding gap'!$B$152, 0),  "")</f>
        <v>0</v>
      </c>
      <c r="E65" s="198">
        <f>IF(E$59&lt;&gt;"", IF(SUM(E$60:E64)&lt;E$59, E$59/'Factual Funding gap'!$B$152, 0),  "")</f>
        <v>0</v>
      </c>
      <c r="F65" s="198">
        <f>IF(F$59&lt;&gt;"", IF(SUM(F$60:F64)&lt;F$59, F$59/'Factual Funding gap'!$B$152, 0),  "")</f>
        <v>0</v>
      </c>
      <c r="G65" s="198">
        <f>IF(G$59&lt;&gt;"", IF(SUM(G$60:G64)&lt;G$59, G$59/'Factual Funding gap'!$B$152, 0),  "")</f>
        <v>0</v>
      </c>
      <c r="H65" s="198">
        <f>IF(H$59&lt;&gt;"", IF(SUM(H$60:H64)&lt;H$59, H$59/'Factual Funding gap'!$B$152, 0),  "")</f>
        <v>0</v>
      </c>
      <c r="I65" s="198"/>
      <c r="J65" s="198"/>
      <c r="K65" s="198"/>
      <c r="L65" s="198"/>
      <c r="M65" s="198"/>
      <c r="N65" s="198"/>
      <c r="O65" s="198"/>
      <c r="P65" s="198"/>
      <c r="Q65" s="198"/>
      <c r="R65" s="198"/>
      <c r="S65" s="198"/>
      <c r="T65" s="198"/>
      <c r="U65" s="197" t="e">
        <f t="shared" si="4"/>
        <v>#DIV/0!</v>
      </c>
    </row>
    <row r="66" spans="1:21">
      <c r="A66" s="263"/>
      <c r="B66" s="227">
        <f t="shared" si="3"/>
        <v>2027</v>
      </c>
      <c r="C66" s="198" t="e">
        <f>IF(C$59&lt;&gt;"", IF(SUM(C$60:C65)&lt;C$59, C$59/'Factual Funding gap'!$B$152, 0),  "")</f>
        <v>#DIV/0!</v>
      </c>
      <c r="D66" s="198">
        <f>IF(D$59&lt;&gt;"", IF(SUM(D$60:D65)&lt;D$59, D$59/'Factual Funding gap'!$B$152, 0),  "")</f>
        <v>0</v>
      </c>
      <c r="E66" s="198">
        <f>IF(E$59&lt;&gt;"", IF(SUM(E$60:E65)&lt;E$59, E$59/'Factual Funding gap'!$B$152, 0),  "")</f>
        <v>0</v>
      </c>
      <c r="F66" s="198">
        <f>IF(F$59&lt;&gt;"", IF(SUM(F$60:F65)&lt;F$59, F$59/'Factual Funding gap'!$B$152, 0),  "")</f>
        <v>0</v>
      </c>
      <c r="G66" s="198">
        <f>IF(G$59&lt;&gt;"", IF(SUM(G$60:G65)&lt;G$59, G$59/'Factual Funding gap'!$B$152, 0),  "")</f>
        <v>0</v>
      </c>
      <c r="H66" s="198">
        <f>IF(H$59&lt;&gt;"", IF(SUM(H$60:H65)&lt;H$59, H$59/'Factual Funding gap'!$B$152, 0),  "")</f>
        <v>0</v>
      </c>
      <c r="I66" s="198">
        <f>IF(I$59&lt;&gt;"", IF(SUM(I$60:I65)&lt;I$59, I$59/'Factual Funding gap'!$B$152, 0),  "")</f>
        <v>0</v>
      </c>
      <c r="J66" s="198"/>
      <c r="K66" s="198"/>
      <c r="L66" s="198"/>
      <c r="M66" s="198"/>
      <c r="N66" s="198"/>
      <c r="O66" s="198"/>
      <c r="P66" s="198"/>
      <c r="Q66" s="198"/>
      <c r="R66" s="198"/>
      <c r="S66" s="198"/>
      <c r="T66" s="198"/>
      <c r="U66" s="197" t="e">
        <f t="shared" si="4"/>
        <v>#DIV/0!</v>
      </c>
    </row>
    <row r="67" spans="1:21">
      <c r="A67" s="263"/>
      <c r="B67" s="227">
        <f t="shared" si="3"/>
        <v>2028</v>
      </c>
      <c r="C67" s="198" t="e">
        <f>IF(C$59&lt;&gt;"", IF(SUM(C$60:C66)&lt;C$59, C$59/'Factual Funding gap'!$B$152, 0),  "")</f>
        <v>#DIV/0!</v>
      </c>
      <c r="D67" s="198">
        <f>IF(D$59&lt;&gt;"", IF(SUM(D$60:D66)&lt;D$59, D$59/'Factual Funding gap'!$B$152, 0),  "")</f>
        <v>0</v>
      </c>
      <c r="E67" s="198">
        <f>IF(E$59&lt;&gt;"", IF(SUM(E$60:E66)&lt;E$59, E$59/'Factual Funding gap'!$B$152, 0),  "")</f>
        <v>0</v>
      </c>
      <c r="F67" s="198">
        <f>IF(F$59&lt;&gt;"", IF(SUM(F$60:F66)&lt;F$59, F$59/'Factual Funding gap'!$B$152, 0),  "")</f>
        <v>0</v>
      </c>
      <c r="G67" s="198">
        <f>IF(G$59&lt;&gt;"", IF(SUM(G$60:G66)&lt;G$59, G$59/'Factual Funding gap'!$B$152, 0),  "")</f>
        <v>0</v>
      </c>
      <c r="H67" s="198">
        <f>IF(H$59&lt;&gt;"", IF(SUM(H$60:H66)&lt;H$59, H$59/'Factual Funding gap'!$B$152, 0),  "")</f>
        <v>0</v>
      </c>
      <c r="I67" s="198">
        <f>IF(I$59&lt;&gt;"", IF(SUM(I$60:I66)&lt;I$59, I$59/'Factual Funding gap'!$B$152, 0),  "")</f>
        <v>0</v>
      </c>
      <c r="J67" s="198">
        <f>IF(J$59&lt;&gt;"", IF(SUM(J$60:J66)&lt;J$59, J$59/'Factual Funding gap'!$B$152, 0),  "")</f>
        <v>0</v>
      </c>
      <c r="K67" s="198"/>
      <c r="L67" s="198"/>
      <c r="M67" s="198"/>
      <c r="N67" s="198"/>
      <c r="O67" s="198"/>
      <c r="P67" s="198"/>
      <c r="Q67" s="198"/>
      <c r="R67" s="198"/>
      <c r="S67" s="198"/>
      <c r="T67" s="198"/>
      <c r="U67" s="197" t="e">
        <f t="shared" si="4"/>
        <v>#DIV/0!</v>
      </c>
    </row>
    <row r="68" spans="1:21">
      <c r="A68" s="263"/>
      <c r="B68" s="227">
        <f t="shared" si="3"/>
        <v>2029</v>
      </c>
      <c r="C68" s="198" t="e">
        <f>IF(C$59&lt;&gt;"", IF(SUM(C$60:C67)&lt;C$59, C$59/'Factual Funding gap'!$B$152, 0),  "")</f>
        <v>#DIV/0!</v>
      </c>
      <c r="D68" s="198">
        <f>IF(D$59&lt;&gt;"", IF(SUM(D$60:D67)&lt;D$59, D$59/'Factual Funding gap'!$B$152, 0),  "")</f>
        <v>0</v>
      </c>
      <c r="E68" s="198">
        <f>IF(E$59&lt;&gt;"", IF(SUM(E$60:E67)&lt;E$59, E$59/'Factual Funding gap'!$B$152, 0),  "")</f>
        <v>0</v>
      </c>
      <c r="F68" s="198">
        <f>IF(F$59&lt;&gt;"", IF(SUM(F$60:F67)&lt;F$59, F$59/'Factual Funding gap'!$B$152, 0),  "")</f>
        <v>0</v>
      </c>
      <c r="G68" s="198">
        <f>IF(G$59&lt;&gt;"", IF(SUM(G$60:G67)&lt;G$59, G$59/'Factual Funding gap'!$B$152, 0),  "")</f>
        <v>0</v>
      </c>
      <c r="H68" s="198">
        <f>IF(H$59&lt;&gt;"", IF(SUM(H$60:H67)&lt;H$59, H$59/'Factual Funding gap'!$B$152, 0),  "")</f>
        <v>0</v>
      </c>
      <c r="I68" s="198">
        <f>IF(I$59&lt;&gt;"", IF(SUM(I$60:I67)&lt;I$59, I$59/'Factual Funding gap'!$B$152, 0),  "")</f>
        <v>0</v>
      </c>
      <c r="J68" s="198">
        <f>IF(J$59&lt;&gt;"", IF(SUM(J$60:J67)&lt;J$59, J$59/'Factual Funding gap'!$B$152, 0),  "")</f>
        <v>0</v>
      </c>
      <c r="K68" s="198">
        <f>IF(K$59&lt;&gt;"", IF(SUM(K$60:K67)&lt;K$59, K$59/'Factual Funding gap'!$B$152, 0),  "")</f>
        <v>0</v>
      </c>
      <c r="L68" s="198"/>
      <c r="M68" s="198"/>
      <c r="N68" s="198"/>
      <c r="O68" s="198"/>
      <c r="P68" s="198"/>
      <c r="Q68" s="198"/>
      <c r="R68" s="198"/>
      <c r="S68" s="198"/>
      <c r="T68" s="198"/>
      <c r="U68" s="197" t="e">
        <f t="shared" si="4"/>
        <v>#DIV/0!</v>
      </c>
    </row>
    <row r="69" spans="1:21">
      <c r="A69" s="263"/>
      <c r="B69" s="227">
        <f t="shared" si="3"/>
        <v>2030</v>
      </c>
      <c r="C69" s="198" t="e">
        <f>IF(C$59&lt;&gt;"", IF(SUM(C$60:C68)&lt;C$59, C$59/'Factual Funding gap'!$B$152, 0),  "")</f>
        <v>#DIV/0!</v>
      </c>
      <c r="D69" s="198">
        <f>IF(D$59&lt;&gt;"", IF(SUM(D$60:D68)&lt;D$59, D$59/'Factual Funding gap'!$B$152, 0),  "")</f>
        <v>0</v>
      </c>
      <c r="E69" s="198">
        <f>IF(E$59&lt;&gt;"", IF(SUM(E$60:E68)&lt;E$59, E$59/'Factual Funding gap'!$B$152, 0),  "")</f>
        <v>0</v>
      </c>
      <c r="F69" s="198">
        <f>IF(F$59&lt;&gt;"", IF(SUM(F$60:F68)&lt;F$59, F$59/'Factual Funding gap'!$B$152, 0),  "")</f>
        <v>0</v>
      </c>
      <c r="G69" s="198">
        <f>IF(G$59&lt;&gt;"", IF(SUM(G$60:G68)&lt;G$59, G$59/'Factual Funding gap'!$B$152, 0),  "")</f>
        <v>0</v>
      </c>
      <c r="H69" s="198">
        <f>IF(H$59&lt;&gt;"", IF(SUM(H$60:H68)&lt;H$59, H$59/'Factual Funding gap'!$B$152, 0),  "")</f>
        <v>0</v>
      </c>
      <c r="I69" s="198">
        <f>IF(I$59&lt;&gt;"", IF(SUM(I$60:I68)&lt;I$59, I$59/'Factual Funding gap'!$B$152, 0),  "")</f>
        <v>0</v>
      </c>
      <c r="J69" s="198">
        <f>IF(J$59&lt;&gt;"", IF(SUM(J$60:J68)&lt;J$59, J$59/'Factual Funding gap'!$B$152, 0),  "")</f>
        <v>0</v>
      </c>
      <c r="K69" s="198">
        <f>IF(K$59&lt;&gt;"", IF(SUM(K$60:K68)&lt;K$59, K$59/'Factual Funding gap'!$B$152, 0),  "")</f>
        <v>0</v>
      </c>
      <c r="L69" s="198">
        <f>IF(L$59&lt;&gt;"", IF(SUM(L$60:L68)&lt;L$59, L$59/'Factual Funding gap'!$B$152, 0),  "")</f>
        <v>0</v>
      </c>
      <c r="M69" s="198"/>
      <c r="N69" s="198"/>
      <c r="O69" s="198"/>
      <c r="P69" s="198"/>
      <c r="Q69" s="198"/>
      <c r="R69" s="198"/>
      <c r="S69" s="198"/>
      <c r="T69" s="198"/>
      <c r="U69" s="197" t="e">
        <f t="shared" si="4"/>
        <v>#DIV/0!</v>
      </c>
    </row>
    <row r="70" spans="1:21">
      <c r="A70" s="263"/>
      <c r="B70" s="227">
        <f t="shared" si="3"/>
        <v>2031</v>
      </c>
      <c r="C70" s="198" t="e">
        <f>IF(C$59&lt;&gt;"", IF(SUM(C$60:C69)&lt;C$59, C$59/'Factual Funding gap'!$B$152, 0),  "")</f>
        <v>#DIV/0!</v>
      </c>
      <c r="D70" s="198">
        <f>IF(D$59&lt;&gt;"", IF(SUM(D$60:D69)&lt;D$59, D$59/'Factual Funding gap'!$B$152, 0),  "")</f>
        <v>0</v>
      </c>
      <c r="E70" s="198">
        <f>IF(E$59&lt;&gt;"", IF(SUM(E$60:E69)&lt;E$59, E$59/'Factual Funding gap'!$B$152, 0),  "")</f>
        <v>0</v>
      </c>
      <c r="F70" s="198">
        <f>IF(F$59&lt;&gt;"", IF(SUM(F$60:F69)&lt;F$59, F$59/'Factual Funding gap'!$B$152, 0),  "")</f>
        <v>0</v>
      </c>
      <c r="G70" s="198">
        <f>IF(G$59&lt;&gt;"", IF(SUM(G$60:G69)&lt;G$59, G$59/'Factual Funding gap'!$B$152, 0),  "")</f>
        <v>0</v>
      </c>
      <c r="H70" s="198">
        <f>IF(H$59&lt;&gt;"", IF(SUM(H$60:H69)&lt;H$59, H$59/'Factual Funding gap'!$B$152, 0),  "")</f>
        <v>0</v>
      </c>
      <c r="I70" s="198">
        <f>IF(I$59&lt;&gt;"", IF(SUM(I$60:I69)&lt;I$59, I$59/'Factual Funding gap'!$B$152, 0),  "")</f>
        <v>0</v>
      </c>
      <c r="J70" s="198">
        <f>IF(J$59&lt;&gt;"", IF(SUM(J$60:J69)&lt;J$59, J$59/'Factual Funding gap'!$B$152, 0),  "")</f>
        <v>0</v>
      </c>
      <c r="K70" s="198">
        <f>IF(K$59&lt;&gt;"", IF(SUM(K$60:K69)&lt;K$59, K$59/'Factual Funding gap'!$B$152, 0),  "")</f>
        <v>0</v>
      </c>
      <c r="L70" s="198">
        <f>IF(L$59&lt;&gt;"", IF(SUM(L$60:L69)&lt;L$59, L$59/'Factual Funding gap'!$B$152, 0),  "")</f>
        <v>0</v>
      </c>
      <c r="M70" s="198">
        <f>IF(M$59&lt;&gt;"", IF(SUM(M$60:M69)&lt;M$59, M$59/'Factual Funding gap'!$B$152, 0),  "")</f>
        <v>0</v>
      </c>
      <c r="N70" s="198"/>
      <c r="O70" s="198"/>
      <c r="P70" s="198"/>
      <c r="Q70" s="198"/>
      <c r="R70" s="198"/>
      <c r="S70" s="198"/>
      <c r="T70" s="198"/>
      <c r="U70" s="197" t="e">
        <f t="shared" si="4"/>
        <v>#DIV/0!</v>
      </c>
    </row>
    <row r="71" spans="1:21">
      <c r="A71" s="263"/>
      <c r="B71" s="227">
        <f t="shared" si="3"/>
        <v>2032</v>
      </c>
      <c r="C71" s="198" t="e">
        <f>IF(C$59&lt;&gt;"", IF(SUM(C$60:C70)&lt;C$59, C$59/'Factual Funding gap'!$B$152, 0),  "")</f>
        <v>#DIV/0!</v>
      </c>
      <c r="D71" s="198">
        <f>IF(D$59&lt;&gt;"", IF(SUM(D$60:D70)&lt;D$59, D$59/'Factual Funding gap'!$B$152, 0),  "")</f>
        <v>0</v>
      </c>
      <c r="E71" s="198">
        <f>IF(E$59&lt;&gt;"", IF(SUM(E$60:E70)&lt;E$59, E$59/'Factual Funding gap'!$B$152, 0),  "")</f>
        <v>0</v>
      </c>
      <c r="F71" s="198">
        <f>IF(F$59&lt;&gt;"", IF(SUM(F$60:F70)&lt;F$59, F$59/'Factual Funding gap'!$B$152, 0),  "")</f>
        <v>0</v>
      </c>
      <c r="G71" s="198">
        <f>IF(G$59&lt;&gt;"", IF(SUM(G$60:G70)&lt;G$59, G$59/'Factual Funding gap'!$B$152, 0),  "")</f>
        <v>0</v>
      </c>
      <c r="H71" s="198">
        <f>IF(H$59&lt;&gt;"", IF(SUM(H$60:H70)&lt;H$59, H$59/'Factual Funding gap'!$B$152, 0),  "")</f>
        <v>0</v>
      </c>
      <c r="I71" s="198">
        <f>IF(I$59&lt;&gt;"", IF(SUM(I$60:I70)&lt;I$59, I$59/'Factual Funding gap'!$B$152, 0),  "")</f>
        <v>0</v>
      </c>
      <c r="J71" s="198">
        <f>IF(J$59&lt;&gt;"", IF(SUM(J$60:J70)&lt;J$59, J$59/'Factual Funding gap'!$B$152, 0),  "")</f>
        <v>0</v>
      </c>
      <c r="K71" s="198">
        <f>IF(K$59&lt;&gt;"", IF(SUM(K$60:K70)&lt;K$59, K$59/'Factual Funding gap'!$B$152, 0),  "")</f>
        <v>0</v>
      </c>
      <c r="L71" s="198">
        <f>IF(L$59&lt;&gt;"", IF(SUM(L$60:L70)&lt;L$59, L$59/'Factual Funding gap'!$B$152, 0),  "")</f>
        <v>0</v>
      </c>
      <c r="M71" s="198">
        <f>IF(M$59&lt;&gt;"", IF(SUM(M$60:M70)&lt;M$59, M$59/'Factual Funding gap'!$B$152, 0),  "")</f>
        <v>0</v>
      </c>
      <c r="N71" s="198">
        <f>IF(N$59&lt;&gt;"", IF(SUM(N$60:N70)&lt;N$59, N$59/'Factual Funding gap'!$B$152, 0),  "")</f>
        <v>0</v>
      </c>
      <c r="O71" s="198"/>
      <c r="P71" s="198"/>
      <c r="Q71" s="198"/>
      <c r="R71" s="198"/>
      <c r="S71" s="198"/>
      <c r="T71" s="198"/>
      <c r="U71" s="197" t="e">
        <f t="shared" si="4"/>
        <v>#DIV/0!</v>
      </c>
    </row>
    <row r="72" spans="1:21">
      <c r="A72" s="263"/>
      <c r="B72" s="227">
        <f t="shared" si="3"/>
        <v>2033</v>
      </c>
      <c r="C72" s="198" t="e">
        <f>IF(C$59&lt;&gt;"", IF(SUM(C$60:C71)&lt;C$59, C$59/'Factual Funding gap'!$B$152, 0),  "")</f>
        <v>#DIV/0!</v>
      </c>
      <c r="D72" s="198">
        <f>IF(D$59&lt;&gt;"", IF(SUM(D$60:D71)&lt;D$59, D$59/'Factual Funding gap'!$B$152, 0),  "")</f>
        <v>0</v>
      </c>
      <c r="E72" s="198">
        <f>IF(E$59&lt;&gt;"", IF(SUM(E$60:E71)&lt;E$59, E$59/'Factual Funding gap'!$B$152, 0),  "")</f>
        <v>0</v>
      </c>
      <c r="F72" s="198">
        <f>IF(F$59&lt;&gt;"", IF(SUM(F$60:F71)&lt;F$59, F$59/'Factual Funding gap'!$B$152, 0),  "")</f>
        <v>0</v>
      </c>
      <c r="G72" s="198">
        <f>IF(G$59&lt;&gt;"", IF(SUM(G$60:G71)&lt;G$59, G$59/'Factual Funding gap'!$B$152, 0),  "")</f>
        <v>0</v>
      </c>
      <c r="H72" s="198">
        <f>IF(H$59&lt;&gt;"", IF(SUM(H$60:H71)&lt;H$59, H$59/'Factual Funding gap'!$B$152, 0),  "")</f>
        <v>0</v>
      </c>
      <c r="I72" s="198">
        <f>IF(I$59&lt;&gt;"", IF(SUM(I$60:I71)&lt;I$59, I$59/'Factual Funding gap'!$B$152, 0),  "")</f>
        <v>0</v>
      </c>
      <c r="J72" s="198">
        <f>IF(J$59&lt;&gt;"", IF(SUM(J$60:J71)&lt;J$59, J$59/'Factual Funding gap'!$B$152, 0),  "")</f>
        <v>0</v>
      </c>
      <c r="K72" s="198">
        <f>IF(K$59&lt;&gt;"", IF(SUM(K$60:K71)&lt;K$59, K$59/'Factual Funding gap'!$B$152, 0),  "")</f>
        <v>0</v>
      </c>
      <c r="L72" s="198">
        <f>IF(L$59&lt;&gt;"", IF(SUM(L$60:L71)&lt;L$59, L$59/'Factual Funding gap'!$B$152, 0),  "")</f>
        <v>0</v>
      </c>
      <c r="M72" s="198">
        <f>IF(M$59&lt;&gt;"", IF(SUM(M$60:M71)&lt;M$59, M$59/'Factual Funding gap'!$B$152, 0),  "")</f>
        <v>0</v>
      </c>
      <c r="N72" s="198">
        <f>IF(N$59&lt;&gt;"", IF(SUM(N$60:N71)&lt;N$59, N$59/'Factual Funding gap'!$B$152, 0),  "")</f>
        <v>0</v>
      </c>
      <c r="O72" s="198">
        <f>IF(O$59&lt;&gt;"", IF(SUM(O$60:O71)&lt;O$59, O$59/'Factual Funding gap'!$B$152, 0),  "")</f>
        <v>0</v>
      </c>
      <c r="P72" s="198"/>
      <c r="Q72" s="198"/>
      <c r="R72" s="198"/>
      <c r="S72" s="198"/>
      <c r="T72" s="198"/>
      <c r="U72" s="197" t="e">
        <f t="shared" si="4"/>
        <v>#DIV/0!</v>
      </c>
    </row>
    <row r="73" spans="1:21">
      <c r="A73" s="263"/>
      <c r="B73" s="227">
        <f t="shared" si="3"/>
        <v>2034</v>
      </c>
      <c r="C73" s="198" t="e">
        <f>IF(C$59&lt;&gt;"", IF(SUM(C$60:C72)&lt;C$59, C$59/'Factual Funding gap'!$B$152, 0),  "")</f>
        <v>#DIV/0!</v>
      </c>
      <c r="D73" s="198">
        <f>IF(D$59&lt;&gt;"", IF(SUM(D$60:D72)&lt;D$59, D$59/'Factual Funding gap'!$B$152, 0),  "")</f>
        <v>0</v>
      </c>
      <c r="E73" s="198">
        <f>IF(E$59&lt;&gt;"", IF(SUM(E$60:E72)&lt;E$59, E$59/'Factual Funding gap'!$B$152, 0),  "")</f>
        <v>0</v>
      </c>
      <c r="F73" s="198">
        <f>IF(F$59&lt;&gt;"", IF(SUM(F$60:F72)&lt;F$59, F$59/'Factual Funding gap'!$B$152, 0),  "")</f>
        <v>0</v>
      </c>
      <c r="G73" s="198">
        <f>IF(G$59&lt;&gt;"", IF(SUM(G$60:G72)&lt;G$59, G$59/'Factual Funding gap'!$B$152, 0),  "")</f>
        <v>0</v>
      </c>
      <c r="H73" s="198">
        <f>IF(H$59&lt;&gt;"", IF(SUM(H$60:H72)&lt;H$59, H$59/'Factual Funding gap'!$B$152, 0),  "")</f>
        <v>0</v>
      </c>
      <c r="I73" s="198">
        <f>IF(I$59&lt;&gt;"", IF(SUM(I$60:I72)&lt;I$59, I$59/'Factual Funding gap'!$B$152, 0),  "")</f>
        <v>0</v>
      </c>
      <c r="J73" s="198">
        <f>IF(J$59&lt;&gt;"", IF(SUM(J$60:J72)&lt;J$59, J$59/'Factual Funding gap'!$B$152, 0),  "")</f>
        <v>0</v>
      </c>
      <c r="K73" s="198">
        <f>IF(K$59&lt;&gt;"", IF(SUM(K$60:K72)&lt;K$59, K$59/'Factual Funding gap'!$B$152, 0),  "")</f>
        <v>0</v>
      </c>
      <c r="L73" s="198">
        <f>IF(L$59&lt;&gt;"", IF(SUM(L$60:L72)&lt;L$59, L$59/'Factual Funding gap'!$B$152, 0),  "")</f>
        <v>0</v>
      </c>
      <c r="M73" s="198">
        <f>IF(M$59&lt;&gt;"", IF(SUM(M$60:M72)&lt;M$59, M$59/'Factual Funding gap'!$B$152, 0),  "")</f>
        <v>0</v>
      </c>
      <c r="N73" s="198">
        <f>IF(N$59&lt;&gt;"", IF(SUM(N$60:N72)&lt;N$59, N$59/'Factual Funding gap'!$B$152, 0),  "")</f>
        <v>0</v>
      </c>
      <c r="O73" s="198">
        <f>IF(O$59&lt;&gt;"", IF(SUM(O$60:O72)&lt;O$59, O$59/'Factual Funding gap'!$B$152, 0),  "")</f>
        <v>0</v>
      </c>
      <c r="P73" s="198">
        <f>IF(P$59&lt;&gt;"", IF(SUM(P$60:P72)&lt;P$59, P$59/'Factual Funding gap'!$B$152, 0),  "")</f>
        <v>0</v>
      </c>
      <c r="Q73" s="198"/>
      <c r="R73" s="198"/>
      <c r="S73" s="198"/>
      <c r="T73" s="198"/>
      <c r="U73" s="197" t="e">
        <f t="shared" si="4"/>
        <v>#DIV/0!</v>
      </c>
    </row>
    <row r="74" spans="1:21">
      <c r="A74" s="263"/>
      <c r="B74" s="227">
        <f t="shared" si="3"/>
        <v>2035</v>
      </c>
      <c r="C74" s="198" t="e">
        <f>IF(C$59&lt;&gt;"", IF(SUM(C$60:C73)&lt;C$59, C$59/'Factual Funding gap'!$B$152, 0),  "")</f>
        <v>#DIV/0!</v>
      </c>
      <c r="D74" s="198">
        <f>IF(D$59&lt;&gt;"", IF(SUM(D$60:D73)&lt;D$59, D$59/'Factual Funding gap'!$B$152, 0),  "")</f>
        <v>0</v>
      </c>
      <c r="E74" s="198">
        <f>IF(E$59&lt;&gt;"", IF(SUM(E$60:E73)&lt;E$59, E$59/'Factual Funding gap'!$B$152, 0),  "")</f>
        <v>0</v>
      </c>
      <c r="F74" s="198">
        <f>IF(F$59&lt;&gt;"", IF(SUM(F$60:F73)&lt;F$59, F$59/'Factual Funding gap'!$B$152, 0),  "")</f>
        <v>0</v>
      </c>
      <c r="G74" s="198">
        <f>IF(G$59&lt;&gt;"", IF(SUM(G$60:G73)&lt;G$59, G$59/'Factual Funding gap'!$B$152, 0),  "")</f>
        <v>0</v>
      </c>
      <c r="H74" s="198">
        <f>IF(H$59&lt;&gt;"", IF(SUM(H$60:H73)&lt;H$59, H$59/'Factual Funding gap'!$B$152, 0),  "")</f>
        <v>0</v>
      </c>
      <c r="I74" s="198">
        <f>IF(I$59&lt;&gt;"", IF(SUM(I$60:I73)&lt;I$59, I$59/'Factual Funding gap'!$B$152, 0),  "")</f>
        <v>0</v>
      </c>
      <c r="J74" s="198">
        <f>IF(J$59&lt;&gt;"", IF(SUM(J$60:J73)&lt;J$59, J$59/'Factual Funding gap'!$B$152, 0),  "")</f>
        <v>0</v>
      </c>
      <c r="K74" s="198">
        <f>IF(K$59&lt;&gt;"", IF(SUM(K$60:K73)&lt;K$59, K$59/'Factual Funding gap'!$B$152, 0),  "")</f>
        <v>0</v>
      </c>
      <c r="L74" s="198">
        <f>IF(L$59&lt;&gt;"", IF(SUM(L$60:L73)&lt;L$59, L$59/'Factual Funding gap'!$B$152, 0),  "")</f>
        <v>0</v>
      </c>
      <c r="M74" s="198">
        <f>IF(M$59&lt;&gt;"", IF(SUM(M$60:M73)&lt;M$59, M$59/'Factual Funding gap'!$B$152, 0),  "")</f>
        <v>0</v>
      </c>
      <c r="N74" s="198">
        <f>IF(N$59&lt;&gt;"", IF(SUM(N$60:N73)&lt;N$59, N$59/'Factual Funding gap'!$B$152, 0),  "")</f>
        <v>0</v>
      </c>
      <c r="O74" s="198">
        <f>IF(O$59&lt;&gt;"", IF(SUM(O$60:O73)&lt;O$59, O$59/'Factual Funding gap'!$B$152, 0),  "")</f>
        <v>0</v>
      </c>
      <c r="P74" s="198">
        <f>IF(P$59&lt;&gt;"", IF(SUM(P$60:P73)&lt;P$59, P$59/'Factual Funding gap'!$B$152, 0),  "")</f>
        <v>0</v>
      </c>
      <c r="Q74" s="198">
        <f>IF(Q$59&lt;&gt;"", IF(SUM(Q$60:Q73)&lt;Q$59, Q$59/'Factual Funding gap'!$B$152, 0),  "")</f>
        <v>0</v>
      </c>
      <c r="R74" s="198"/>
      <c r="S74" s="198"/>
      <c r="T74" s="198"/>
      <c r="U74" s="197" t="e">
        <f t="shared" si="4"/>
        <v>#DIV/0!</v>
      </c>
    </row>
    <row r="75" spans="1:21">
      <c r="A75" s="263"/>
      <c r="B75" s="227">
        <f t="shared" si="3"/>
        <v>2036</v>
      </c>
      <c r="C75" s="198" t="e">
        <f>IF(C$59&lt;&gt;"", IF(SUM(C$60:C74)&lt;C$59, C$59/'Factual Funding gap'!$B$152, 0),  "")</f>
        <v>#DIV/0!</v>
      </c>
      <c r="D75" s="198">
        <f>IF(D$59&lt;&gt;"", IF(SUM(D$60:D74)&lt;D$59, D$59/'Factual Funding gap'!$B$152, 0),  "")</f>
        <v>0</v>
      </c>
      <c r="E75" s="198">
        <f>IF(E$59&lt;&gt;"", IF(SUM(E$60:E74)&lt;E$59, E$59/'Factual Funding gap'!$B$152, 0),  "")</f>
        <v>0</v>
      </c>
      <c r="F75" s="198">
        <f>IF(F$59&lt;&gt;"", IF(SUM(F$60:F74)&lt;F$59, F$59/'Factual Funding gap'!$B$152, 0),  "")</f>
        <v>0</v>
      </c>
      <c r="G75" s="198">
        <f>IF(G$59&lt;&gt;"", IF(SUM(G$60:G74)&lt;G$59, G$59/'Factual Funding gap'!$B$152, 0),  "")</f>
        <v>0</v>
      </c>
      <c r="H75" s="198">
        <f>IF(H$59&lt;&gt;"", IF(SUM(H$60:H74)&lt;H$59, H$59/'Factual Funding gap'!$B$152, 0),  "")</f>
        <v>0</v>
      </c>
      <c r="I75" s="198">
        <f>IF(I$59&lt;&gt;"", IF(SUM(I$60:I74)&lt;I$59, I$59/'Factual Funding gap'!$B$152, 0),  "")</f>
        <v>0</v>
      </c>
      <c r="J75" s="198">
        <f>IF(J$59&lt;&gt;"", IF(SUM(J$60:J74)&lt;J$59, J$59/'Factual Funding gap'!$B$152, 0),  "")</f>
        <v>0</v>
      </c>
      <c r="K75" s="198">
        <f>IF(K$59&lt;&gt;"", IF(SUM(K$60:K74)&lt;K$59, K$59/'Factual Funding gap'!$B$152, 0),  "")</f>
        <v>0</v>
      </c>
      <c r="L75" s="198">
        <f>IF(L$59&lt;&gt;"", IF(SUM(L$60:L74)&lt;L$59, L$59/'Factual Funding gap'!$B$152, 0),  "")</f>
        <v>0</v>
      </c>
      <c r="M75" s="198">
        <f>IF(M$59&lt;&gt;"", IF(SUM(M$60:M74)&lt;M$59, M$59/'Factual Funding gap'!$B$152, 0),  "")</f>
        <v>0</v>
      </c>
      <c r="N75" s="198">
        <f>IF(N$59&lt;&gt;"", IF(SUM(N$60:N74)&lt;N$59, N$59/'Factual Funding gap'!$B$152, 0),  "")</f>
        <v>0</v>
      </c>
      <c r="O75" s="198">
        <f>IF(O$59&lt;&gt;"", IF(SUM(O$60:O74)&lt;O$59, O$59/'Factual Funding gap'!$B$152, 0),  "")</f>
        <v>0</v>
      </c>
      <c r="P75" s="198">
        <f>IF(P$59&lt;&gt;"", IF(SUM(P$60:P74)&lt;P$59, P$59/'Factual Funding gap'!$B$152, 0),  "")</f>
        <v>0</v>
      </c>
      <c r="Q75" s="198">
        <f>IF(Q$59&lt;&gt;"", IF(SUM(Q$60:Q74)&lt;Q$59, Q$59/'Factual Funding gap'!$B$152, 0),  "")</f>
        <v>0</v>
      </c>
      <c r="R75" s="198">
        <f>IF(R$59&lt;&gt;"", IF(SUM(R$60:R74)&lt;R$59, R$59/'Factual Funding gap'!$B$152, 0),  "")</f>
        <v>0</v>
      </c>
      <c r="S75" s="198"/>
      <c r="T75" s="198"/>
      <c r="U75" s="197" t="e">
        <f t="shared" si="4"/>
        <v>#DIV/0!</v>
      </c>
    </row>
    <row r="76" spans="1:21">
      <c r="A76" s="263"/>
      <c r="B76" s="227">
        <f t="shared" si="3"/>
        <v>2037</v>
      </c>
      <c r="C76" s="198" t="e">
        <f>IF(C$59&lt;&gt;"", IF(SUM(C$60:C75)&lt;C$59, C$59/'Factual Funding gap'!$B$152, 0),  "")</f>
        <v>#DIV/0!</v>
      </c>
      <c r="D76" s="198">
        <f>IF(D$59&lt;&gt;"", IF(SUM(D$60:D75)&lt;D$59, D$59/'Factual Funding gap'!$B$152, 0),  "")</f>
        <v>0</v>
      </c>
      <c r="E76" s="198">
        <f>IF(E$59&lt;&gt;"", IF(SUM(E$60:E75)&lt;E$59, E$59/'Factual Funding gap'!$B$152, 0),  "")</f>
        <v>0</v>
      </c>
      <c r="F76" s="198">
        <f>IF(F$59&lt;&gt;"", IF(SUM(F$60:F75)&lt;F$59, F$59/'Factual Funding gap'!$B$152, 0),  "")</f>
        <v>0</v>
      </c>
      <c r="G76" s="198">
        <f>IF(G$59&lt;&gt;"", IF(SUM(G$60:G75)&lt;G$59, G$59/'Factual Funding gap'!$B$152, 0),  "")</f>
        <v>0</v>
      </c>
      <c r="H76" s="198">
        <f>IF(H$59&lt;&gt;"", IF(SUM(H$60:H75)&lt;H$59, H$59/'Factual Funding gap'!$B$152, 0),  "")</f>
        <v>0</v>
      </c>
      <c r="I76" s="198">
        <f>IF(I$59&lt;&gt;"", IF(SUM(I$60:I75)&lt;I$59, I$59/'Factual Funding gap'!$B$152, 0),  "")</f>
        <v>0</v>
      </c>
      <c r="J76" s="198">
        <f>IF(J$59&lt;&gt;"", IF(SUM(J$60:J75)&lt;J$59, J$59/'Factual Funding gap'!$B$152, 0),  "")</f>
        <v>0</v>
      </c>
      <c r="K76" s="198">
        <f>IF(K$59&lt;&gt;"", IF(SUM(K$60:K75)&lt;K$59, K$59/'Factual Funding gap'!$B$152, 0),  "")</f>
        <v>0</v>
      </c>
      <c r="L76" s="198">
        <f>IF(L$59&lt;&gt;"", IF(SUM(L$60:L75)&lt;L$59, L$59/'Factual Funding gap'!$B$152, 0),  "")</f>
        <v>0</v>
      </c>
      <c r="M76" s="198">
        <f>IF(M$59&lt;&gt;"", IF(SUM(M$60:M75)&lt;M$59, M$59/'Factual Funding gap'!$B$152, 0),  "")</f>
        <v>0</v>
      </c>
      <c r="N76" s="198">
        <f>IF(N$59&lt;&gt;"", IF(SUM(N$60:N75)&lt;N$59, N$59/'Factual Funding gap'!$B$152, 0),  "")</f>
        <v>0</v>
      </c>
      <c r="O76" s="198">
        <f>IF(O$59&lt;&gt;"", IF(SUM(O$60:O75)&lt;O$59, O$59/'Factual Funding gap'!$B$152, 0),  "")</f>
        <v>0</v>
      </c>
      <c r="P76" s="198">
        <f>IF(P$59&lt;&gt;"", IF(SUM(P$60:P75)&lt;P$59, P$59/'Factual Funding gap'!$B$152, 0),  "")</f>
        <v>0</v>
      </c>
      <c r="Q76" s="198">
        <f>IF(Q$59&lt;&gt;"", IF(SUM(Q$60:Q75)&lt;Q$59, Q$59/'Factual Funding gap'!$B$152, 0),  "")</f>
        <v>0</v>
      </c>
      <c r="R76" s="198">
        <f>IF(R$59&lt;&gt;"", IF(SUM(R$60:R75)&lt;R$59, R$59/'Factual Funding gap'!$B$152, 0),  "")</f>
        <v>0</v>
      </c>
      <c r="S76" s="198">
        <f>IF(S$59&lt;&gt;"", IF(SUM(S$60:S75)&lt;S$59, S$59/'Factual Funding gap'!$B$152, 0),  "")</f>
        <v>0</v>
      </c>
      <c r="T76" s="198"/>
      <c r="U76" s="197" t="e">
        <f t="shared" si="4"/>
        <v>#DIV/0!</v>
      </c>
    </row>
    <row r="77" spans="1:21">
      <c r="A77" s="264"/>
      <c r="B77" s="228">
        <f>B50</f>
        <v>2038</v>
      </c>
      <c r="C77" s="199" t="e">
        <f>IF(C$59&lt;&gt;"", IF(SUM(C$60:C76)&lt;C$59, C$59/'Factual Funding gap'!$B$152, 0),  "")</f>
        <v>#DIV/0!</v>
      </c>
      <c r="D77" s="199">
        <f>IF(D$59&lt;&gt;"", IF(SUM(D$60:D76)&lt;D$59, D$59/'Factual Funding gap'!$B$152, 0),  "")</f>
        <v>0</v>
      </c>
      <c r="E77" s="199">
        <f>IF(E$59&lt;&gt;"", IF(SUM(E$60:E76)&lt;E$59, E$59/'Factual Funding gap'!$B$152, 0),  "")</f>
        <v>0</v>
      </c>
      <c r="F77" s="199">
        <f>IF(F$59&lt;&gt;"", IF(SUM(F$60:F76)&lt;F$59, F$59/'Factual Funding gap'!$B$152, 0),  "")</f>
        <v>0</v>
      </c>
      <c r="G77" s="199">
        <f>IF(G$59&lt;&gt;"", IF(SUM(G$60:G76)&lt;G$59, G$59/'Factual Funding gap'!$B$152, 0),  "")</f>
        <v>0</v>
      </c>
      <c r="H77" s="199">
        <f>IF(H$59&lt;&gt;"", IF(SUM(H$60:H76)&lt;H$59, H$59/'Factual Funding gap'!$B$152, 0),  "")</f>
        <v>0</v>
      </c>
      <c r="I77" s="199">
        <f>IF(I$59&lt;&gt;"", IF(SUM(I$60:I76)&lt;I$59, I$59/'Factual Funding gap'!$B$152, 0),  "")</f>
        <v>0</v>
      </c>
      <c r="J77" s="199">
        <f>IF(J$59&lt;&gt;"", IF(SUM(J$60:J76)&lt;J$59, J$59/'Factual Funding gap'!$B$152, 0),  "")</f>
        <v>0</v>
      </c>
      <c r="K77" s="199">
        <f>IF(K$59&lt;&gt;"", IF(SUM(K$60:K76)&lt;K$59, K$59/'Factual Funding gap'!$B$152, 0),  "")</f>
        <v>0</v>
      </c>
      <c r="L77" s="199">
        <f>IF(L$59&lt;&gt;"", IF(SUM(L$60:L76)&lt;L$59, L$59/'Factual Funding gap'!$B$152, 0),  "")</f>
        <v>0</v>
      </c>
      <c r="M77" s="199">
        <f>IF(M$59&lt;&gt;"", IF(SUM(M$60:M76)&lt;M$59, M$59/'Factual Funding gap'!$B$152, 0),  "")</f>
        <v>0</v>
      </c>
      <c r="N77" s="199">
        <f>IF(N$59&lt;&gt;"", IF(SUM(N$60:N76)&lt;N$59, N$59/'Factual Funding gap'!$B$152, 0),  "")</f>
        <v>0</v>
      </c>
      <c r="O77" s="199">
        <f>IF(O$59&lt;&gt;"", IF(SUM(O$60:O76)&lt;O$59, O$59/'Factual Funding gap'!$B$152, 0),  "")</f>
        <v>0</v>
      </c>
      <c r="P77" s="199">
        <f>IF(P$59&lt;&gt;"", IF(SUM(P$60:P76)&lt;P$59, P$59/'Factual Funding gap'!$B$152, 0),  "")</f>
        <v>0</v>
      </c>
      <c r="Q77" s="199">
        <f>IF(Q$59&lt;&gt;"", IF(SUM(Q$60:Q76)&lt;Q$59, Q$59/'Factual Funding gap'!$B$152, 0),  "")</f>
        <v>0</v>
      </c>
      <c r="R77" s="199">
        <f>IF(R$59&lt;&gt;"", IF(SUM(R$60:R76)&lt;R$59, R$59/'Factual Funding gap'!$B$152, 0),  "")</f>
        <v>0</v>
      </c>
      <c r="S77" s="199">
        <f>IF(S$59&lt;&gt;"", IF(SUM(S$60:S76)&lt;S$59, S$59/'Factual Funding gap'!$B$152, 0),  "")</f>
        <v>0</v>
      </c>
      <c r="T77" s="199">
        <f>IF(T$59&lt;&gt;"", IF(SUM(T$60:T76)&lt;T$59, T$59/'Factual Funding gap'!$B$152, 0),  "")</f>
        <v>0</v>
      </c>
      <c r="U77" s="197" t="e">
        <f>SUM(C77:T77)</f>
        <v>#DIV/0!</v>
      </c>
    </row>
    <row r="78" spans="1:21">
      <c r="A78" s="19" t="s">
        <v>124</v>
      </c>
      <c r="C78" s="198" t="e">
        <f>IF(C59&lt;&gt;"", C59-SUM(C60:C77), "")</f>
        <v>#DIV/0!</v>
      </c>
      <c r="D78" s="198">
        <f t="shared" ref="D78:T78" si="5">IF(D59&lt;&gt;"", D59-SUM(D60:D77), "")</f>
        <v>0</v>
      </c>
      <c r="E78" s="198">
        <f t="shared" si="5"/>
        <v>0</v>
      </c>
      <c r="F78" s="198">
        <f t="shared" si="5"/>
        <v>0</v>
      </c>
      <c r="G78" s="198">
        <f t="shared" si="5"/>
        <v>0</v>
      </c>
      <c r="H78" s="198">
        <f t="shared" si="5"/>
        <v>0</v>
      </c>
      <c r="I78" s="198">
        <f t="shared" si="5"/>
        <v>0</v>
      </c>
      <c r="J78" s="198">
        <f t="shared" si="5"/>
        <v>0</v>
      </c>
      <c r="K78" s="198">
        <f t="shared" si="5"/>
        <v>0</v>
      </c>
      <c r="L78" s="198">
        <f t="shared" si="5"/>
        <v>0</v>
      </c>
      <c r="M78" s="198">
        <f t="shared" si="5"/>
        <v>0</v>
      </c>
      <c r="N78" s="198">
        <f t="shared" si="5"/>
        <v>0</v>
      </c>
      <c r="O78" s="198">
        <f t="shared" si="5"/>
        <v>0</v>
      </c>
      <c r="P78" s="198">
        <f t="shared" si="5"/>
        <v>0</v>
      </c>
      <c r="Q78" s="198">
        <f t="shared" si="5"/>
        <v>0</v>
      </c>
      <c r="R78" s="198">
        <f t="shared" si="5"/>
        <v>0</v>
      </c>
      <c r="S78" s="198">
        <f t="shared" si="5"/>
        <v>0</v>
      </c>
      <c r="T78" s="198">
        <f t="shared" si="5"/>
        <v>0</v>
      </c>
      <c r="U78" s="195"/>
    </row>
    <row r="79" spans="1:21">
      <c r="A79" s="19" t="s">
        <v>125</v>
      </c>
      <c r="C79" s="196"/>
      <c r="D79" s="196"/>
      <c r="E79" s="196"/>
      <c r="F79" s="196"/>
      <c r="G79" s="196"/>
      <c r="H79" s="196"/>
      <c r="I79" s="196"/>
      <c r="J79" s="196"/>
      <c r="K79" s="196"/>
      <c r="L79" s="196"/>
      <c r="M79" s="196"/>
      <c r="N79" s="196"/>
      <c r="O79" s="196"/>
      <c r="P79" s="196"/>
      <c r="Q79" s="196"/>
      <c r="R79" s="196"/>
      <c r="S79" s="196"/>
      <c r="T79" s="211" t="e">
        <f>SUM(C78:T78)</f>
        <v>#DIV/0!</v>
      </c>
      <c r="U79" s="195"/>
    </row>
    <row r="82" spans="1:21">
      <c r="A82" s="65" t="s">
        <v>130</v>
      </c>
    </row>
    <row r="83" spans="1:21" ht="9.9499999999999993" customHeight="1">
      <c r="A83" s="65"/>
    </row>
    <row r="84" spans="1:21">
      <c r="A84" s="65" t="s">
        <v>131</v>
      </c>
    </row>
    <row r="85" spans="1:21" ht="6" customHeight="1">
      <c r="A85" s="65"/>
    </row>
    <row r="86" spans="1:21" ht="51.6" customHeight="1">
      <c r="A86" s="91" t="s">
        <v>132</v>
      </c>
      <c r="B86" s="262" t="s">
        <v>143</v>
      </c>
      <c r="C86" s="262"/>
      <c r="D86" s="262"/>
      <c r="E86" s="262"/>
      <c r="F86" s="262"/>
      <c r="G86" s="262"/>
      <c r="H86" s="262"/>
      <c r="I86" s="262"/>
      <c r="J86" s="262"/>
      <c r="K86" s="262"/>
      <c r="L86" s="262"/>
      <c r="M86" s="262"/>
      <c r="N86" s="262"/>
      <c r="O86" s="262"/>
      <c r="P86" s="262"/>
      <c r="Q86" s="262"/>
      <c r="R86" s="262"/>
      <c r="S86" s="262"/>
      <c r="T86" s="262"/>
    </row>
    <row r="87" spans="1:21" ht="9.6" customHeight="1">
      <c r="A87" s="91"/>
      <c r="B87" s="91"/>
      <c r="C87" s="91"/>
      <c r="D87" s="91"/>
      <c r="E87" s="91"/>
      <c r="F87" s="91"/>
      <c r="G87" s="91"/>
      <c r="H87" s="91"/>
    </row>
    <row r="88" spans="1:21">
      <c r="A88" s="91" t="s">
        <v>133</v>
      </c>
      <c r="B88" s="91"/>
      <c r="C88" s="224">
        <f>C$31</f>
        <v>2021</v>
      </c>
      <c r="D88" s="224">
        <f t="shared" ref="D88:U88" si="6">D$31</f>
        <v>2022</v>
      </c>
      <c r="E88" s="224">
        <f t="shared" si="6"/>
        <v>2023</v>
      </c>
      <c r="F88" s="224">
        <f t="shared" si="6"/>
        <v>2024</v>
      </c>
      <c r="G88" s="224">
        <f t="shared" si="6"/>
        <v>2025</v>
      </c>
      <c r="H88" s="224">
        <f t="shared" si="6"/>
        <v>2026</v>
      </c>
      <c r="I88" s="224">
        <f t="shared" si="6"/>
        <v>2027</v>
      </c>
      <c r="J88" s="224">
        <f t="shared" si="6"/>
        <v>2028</v>
      </c>
      <c r="K88" s="224">
        <f t="shared" si="6"/>
        <v>2029</v>
      </c>
      <c r="L88" s="224">
        <f t="shared" si="6"/>
        <v>2030</v>
      </c>
      <c r="M88" s="224">
        <f t="shared" si="6"/>
        <v>2031</v>
      </c>
      <c r="N88" s="224">
        <f t="shared" si="6"/>
        <v>2032</v>
      </c>
      <c r="O88" s="224">
        <f t="shared" si="6"/>
        <v>2033</v>
      </c>
      <c r="P88" s="224">
        <f t="shared" si="6"/>
        <v>2034</v>
      </c>
      <c r="Q88" s="224">
        <f t="shared" si="6"/>
        <v>2035</v>
      </c>
      <c r="R88" s="224">
        <f t="shared" si="6"/>
        <v>2036</v>
      </c>
      <c r="S88" s="224">
        <f t="shared" si="6"/>
        <v>2037</v>
      </c>
      <c r="T88" s="224">
        <f t="shared" si="6"/>
        <v>2038</v>
      </c>
      <c r="U88" s="124" t="str">
        <f t="shared" si="6"/>
        <v>Yearly depreciation</v>
      </c>
    </row>
    <row r="89" spans="1:21">
      <c r="A89" s="92" t="s">
        <v>104</v>
      </c>
      <c r="C89" s="133">
        <f>'Factual Funding gap'!C50</f>
        <v>0</v>
      </c>
      <c r="D89" s="133">
        <f>'Factual Funding gap'!D50</f>
        <v>0</v>
      </c>
      <c r="E89" s="133">
        <f>'Factual Funding gap'!E50</f>
        <v>0</v>
      </c>
      <c r="F89" s="133">
        <f>'Factual Funding gap'!F50</f>
        <v>0</v>
      </c>
      <c r="G89" s="133">
        <f>'Factual Funding gap'!G50</f>
        <v>0</v>
      </c>
      <c r="H89" s="133">
        <f>'Factual Funding gap'!H50</f>
        <v>0</v>
      </c>
      <c r="I89" s="133">
        <f>'Factual Funding gap'!I50</f>
        <v>0</v>
      </c>
      <c r="J89" s="133">
        <f>'Factual Funding gap'!J50</f>
        <v>0</v>
      </c>
      <c r="K89" s="133">
        <f>'Factual Funding gap'!K50</f>
        <v>0</v>
      </c>
      <c r="L89" s="133">
        <f>'Factual Funding gap'!L50</f>
        <v>0</v>
      </c>
      <c r="M89" s="133">
        <f>'Factual Funding gap'!M50</f>
        <v>0</v>
      </c>
      <c r="N89" s="133">
        <f>'Factual Funding gap'!N50</f>
        <v>0</v>
      </c>
      <c r="O89" s="133">
        <f>'Factual Funding gap'!O50</f>
        <v>0</v>
      </c>
      <c r="P89" s="133">
        <f>'Factual Funding gap'!P50</f>
        <v>0</v>
      </c>
      <c r="Q89" s="133">
        <f>'Factual Funding gap'!Q50</f>
        <v>0</v>
      </c>
      <c r="R89" s="133">
        <f>'Factual Funding gap'!R50</f>
        <v>0</v>
      </c>
      <c r="S89" s="133">
        <f>'Factual Funding gap'!S50</f>
        <v>0</v>
      </c>
      <c r="T89" s="133">
        <f>'Factual Funding gap'!T50</f>
        <v>0</v>
      </c>
      <c r="U89" s="190"/>
    </row>
    <row r="90" spans="1:21">
      <c r="A90" s="265" t="s">
        <v>103</v>
      </c>
      <c r="B90" s="227">
        <f t="shared" ref="B90:B107" si="7">B33</f>
        <v>2021</v>
      </c>
      <c r="C90" s="192" t="e">
        <f>IF(C$89&lt;&gt;"", C$89/'Factual Funding gap'!$B$151, "")</f>
        <v>#DIV/0!</v>
      </c>
      <c r="D90" s="192"/>
      <c r="E90" s="192"/>
      <c r="F90" s="192"/>
      <c r="G90" s="192"/>
      <c r="H90" s="192"/>
      <c r="I90" s="192"/>
      <c r="J90" s="192"/>
      <c r="K90" s="192"/>
      <c r="L90" s="192"/>
      <c r="M90" s="192"/>
      <c r="N90" s="192"/>
      <c r="O90" s="192"/>
      <c r="P90" s="192"/>
      <c r="Q90" s="192"/>
      <c r="R90" s="192"/>
      <c r="S90" s="192"/>
      <c r="T90" s="192"/>
      <c r="U90" s="193" t="e">
        <f>SUM(C90:T90)</f>
        <v>#DIV/0!</v>
      </c>
    </row>
    <row r="91" spans="1:21">
      <c r="A91" s="265"/>
      <c r="B91" s="227">
        <f t="shared" si="7"/>
        <v>2022</v>
      </c>
      <c r="C91" s="192" t="e">
        <f>IF(C$89&lt;&gt;"", IF(SUM(C$90:C90)&lt;C$89, C$89/'Factual Funding gap'!$B$151, 0),  "")</f>
        <v>#DIV/0!</v>
      </c>
      <c r="D91" s="192">
        <f>IF(D$89&lt;&gt;"", IF(SUM(D$90:D90)&lt;D$89, D$89/'Factual Funding gap'!$B$151, 0),  "")</f>
        <v>0</v>
      </c>
      <c r="E91" s="192"/>
      <c r="F91" s="192"/>
      <c r="G91" s="192"/>
      <c r="H91" s="192"/>
      <c r="I91" s="192"/>
      <c r="J91" s="192"/>
      <c r="K91" s="192"/>
      <c r="L91" s="192"/>
      <c r="M91" s="192"/>
      <c r="N91" s="192"/>
      <c r="O91" s="192"/>
      <c r="P91" s="192"/>
      <c r="Q91" s="192"/>
      <c r="R91" s="192"/>
      <c r="S91" s="192"/>
      <c r="T91" s="192"/>
      <c r="U91" s="193" t="e">
        <f t="shared" ref="U91:U107" si="8">SUM(C91:T91)</f>
        <v>#DIV/0!</v>
      </c>
    </row>
    <row r="92" spans="1:21">
      <c r="A92" s="265"/>
      <c r="B92" s="227">
        <f t="shared" si="7"/>
        <v>2023</v>
      </c>
      <c r="C92" s="192" t="e">
        <f>IF(C$89&lt;&gt;"", IF(SUM(C$90:C91)&lt;C$89, C$89/'Factual Funding gap'!$B$151, 0),  "")</f>
        <v>#DIV/0!</v>
      </c>
      <c r="D92" s="192">
        <f>IF(D$89&lt;&gt;"", IF(SUM(D$90:D91)&lt;D$89, D$89/'Factual Funding gap'!$B$151, 0),  "")</f>
        <v>0</v>
      </c>
      <c r="E92" s="192">
        <f>IF(E$89&lt;&gt;"", IF(SUM(E$90:E91)&lt;E$89, E$89/'Factual Funding gap'!$B$151, 0),  "")</f>
        <v>0</v>
      </c>
      <c r="F92" s="192"/>
      <c r="G92" s="192"/>
      <c r="H92" s="192"/>
      <c r="I92" s="192"/>
      <c r="J92" s="192"/>
      <c r="K92" s="192"/>
      <c r="L92" s="192"/>
      <c r="M92" s="192"/>
      <c r="N92" s="192"/>
      <c r="O92" s="192"/>
      <c r="P92" s="192"/>
      <c r="Q92" s="192"/>
      <c r="R92" s="192"/>
      <c r="S92" s="192"/>
      <c r="T92" s="192"/>
      <c r="U92" s="193" t="e">
        <f t="shared" si="8"/>
        <v>#DIV/0!</v>
      </c>
    </row>
    <row r="93" spans="1:21">
      <c r="A93" s="265"/>
      <c r="B93" s="227">
        <f t="shared" si="7"/>
        <v>2024</v>
      </c>
      <c r="C93" s="192" t="e">
        <f>IF(C$89&lt;&gt;"", IF(SUM(C$90:C92)&lt;C$89, C$89/'Factual Funding gap'!$B$151, 0),  "")</f>
        <v>#DIV/0!</v>
      </c>
      <c r="D93" s="192">
        <f>IF(D$89&lt;&gt;"", IF(SUM(D$90:D92)&lt;D$89, D$89/'Factual Funding gap'!$B$151, 0),  "")</f>
        <v>0</v>
      </c>
      <c r="E93" s="192">
        <f>IF(E$89&lt;&gt;"", IF(SUM(E$90:E92)&lt;E$89, E$89/'Factual Funding gap'!$B$151, 0),  "")</f>
        <v>0</v>
      </c>
      <c r="F93" s="192">
        <f>IF(F$89&lt;&gt;"", IF(SUM(F$90:F92)&lt;F$89, F$89/'Factual Funding gap'!$B$151, 0),  "")</f>
        <v>0</v>
      </c>
      <c r="G93" s="192"/>
      <c r="H93" s="192"/>
      <c r="I93" s="192"/>
      <c r="J93" s="192"/>
      <c r="K93" s="192"/>
      <c r="L93" s="192"/>
      <c r="M93" s="192"/>
      <c r="N93" s="192"/>
      <c r="O93" s="192"/>
      <c r="P93" s="192"/>
      <c r="Q93" s="192"/>
      <c r="R93" s="192"/>
      <c r="S93" s="192"/>
      <c r="T93" s="192"/>
      <c r="U93" s="193" t="e">
        <f>SUM(C93:T93)</f>
        <v>#DIV/0!</v>
      </c>
    </row>
    <row r="94" spans="1:21">
      <c r="A94" s="265"/>
      <c r="B94" s="227">
        <f t="shared" si="7"/>
        <v>2025</v>
      </c>
      <c r="C94" s="192" t="e">
        <f>IF(C$89&lt;&gt;"", IF(SUM(C$90:C93)&lt;C$89, C$89/'Factual Funding gap'!$B$151, 0),  "")</f>
        <v>#DIV/0!</v>
      </c>
      <c r="D94" s="192">
        <f>IF(D$89&lt;&gt;"", IF(SUM(D$90:D93)&lt;D$89, D$89/'Factual Funding gap'!$B$151, 0),  "")</f>
        <v>0</v>
      </c>
      <c r="E94" s="192">
        <f>IF(E$89&lt;&gt;"", IF(SUM(E$90:E93)&lt;E$89, E$89/'Factual Funding gap'!$B$151, 0),  "")</f>
        <v>0</v>
      </c>
      <c r="F94" s="192">
        <f>IF(F$89&lt;&gt;"", IF(SUM(F$90:F93)&lt;F$89, F$89/'Factual Funding gap'!$B$151, 0),  "")</f>
        <v>0</v>
      </c>
      <c r="G94" s="192">
        <f>IF(G$89&lt;&gt;"", IF(SUM(G$90:G93)&lt;G$89, G$89/'Factual Funding gap'!$B$151, 0),  "")</f>
        <v>0</v>
      </c>
      <c r="H94" s="192"/>
      <c r="I94" s="192"/>
      <c r="J94" s="192"/>
      <c r="K94" s="192"/>
      <c r="L94" s="192"/>
      <c r="M94" s="192"/>
      <c r="N94" s="192"/>
      <c r="O94" s="192"/>
      <c r="P94" s="192"/>
      <c r="Q94" s="192"/>
      <c r="R94" s="192"/>
      <c r="S94" s="192"/>
      <c r="T94" s="192"/>
      <c r="U94" s="193" t="e">
        <f t="shared" si="8"/>
        <v>#DIV/0!</v>
      </c>
    </row>
    <row r="95" spans="1:21">
      <c r="A95" s="265"/>
      <c r="B95" s="227">
        <f t="shared" si="7"/>
        <v>2026</v>
      </c>
      <c r="C95" s="192" t="e">
        <f>IF(C$89&lt;&gt;"", IF(SUM(C$90:C94)&lt;C$89, C$89/'Factual Funding gap'!$B$151, 0),  "")</f>
        <v>#DIV/0!</v>
      </c>
      <c r="D95" s="192">
        <f>IF(D$89&lt;&gt;"", IF(SUM(D$90:D94)&lt;D$89, D$89/'Factual Funding gap'!$B$151, 0),  "")</f>
        <v>0</v>
      </c>
      <c r="E95" s="192">
        <f>IF(E$89&lt;&gt;"", IF(SUM(E$90:E94)&lt;E$89, E$89/'Factual Funding gap'!$B$151, 0),  "")</f>
        <v>0</v>
      </c>
      <c r="F95" s="192">
        <f>IF(F$89&lt;&gt;"", IF(SUM(F$90:F94)&lt;F$89, F$89/'Factual Funding gap'!$B$151, 0),  "")</f>
        <v>0</v>
      </c>
      <c r="G95" s="192">
        <f>IF(G$89&lt;&gt;"", IF(SUM(G$90:G94)&lt;G$89, G$89/'Factual Funding gap'!$B$151, 0),  "")</f>
        <v>0</v>
      </c>
      <c r="H95" s="192">
        <f>IF(H$89&lt;&gt;"", IF(SUM(H$90:H94)&lt;H$89, H$89/'Factual Funding gap'!$B$151, 0),  "")</f>
        <v>0</v>
      </c>
      <c r="I95" s="192"/>
      <c r="J95" s="192"/>
      <c r="K95" s="192"/>
      <c r="L95" s="192"/>
      <c r="M95" s="192"/>
      <c r="N95" s="192"/>
      <c r="O95" s="192"/>
      <c r="P95" s="192"/>
      <c r="Q95" s="192"/>
      <c r="R95" s="192"/>
      <c r="S95" s="192"/>
      <c r="T95" s="192"/>
      <c r="U95" s="193" t="e">
        <f t="shared" si="8"/>
        <v>#DIV/0!</v>
      </c>
    </row>
    <row r="96" spans="1:21">
      <c r="A96" s="265"/>
      <c r="B96" s="227">
        <f t="shared" si="7"/>
        <v>2027</v>
      </c>
      <c r="C96" s="192" t="e">
        <f>IF(C$89&lt;&gt;"", IF(SUM(C$90:C95)&lt;C$89, C$89/'Factual Funding gap'!$B$151, 0),  "")</f>
        <v>#DIV/0!</v>
      </c>
      <c r="D96" s="192">
        <f>IF(D$89&lt;&gt;"", IF(SUM(D$90:D95)&lt;D$89, D$89/'Factual Funding gap'!$B$151, 0),  "")</f>
        <v>0</v>
      </c>
      <c r="E96" s="192">
        <f>IF(E$89&lt;&gt;"", IF(SUM(E$90:E95)&lt;E$89, E$89/'Factual Funding gap'!$B$151, 0),  "")</f>
        <v>0</v>
      </c>
      <c r="F96" s="192">
        <f>IF(F$89&lt;&gt;"", IF(SUM(F$90:F95)&lt;F$89, F$89/'Factual Funding gap'!$B$151, 0),  "")</f>
        <v>0</v>
      </c>
      <c r="G96" s="192">
        <f>IF(G$89&lt;&gt;"", IF(SUM(G$90:G95)&lt;G$89, G$89/'Factual Funding gap'!$B$151, 0),  "")</f>
        <v>0</v>
      </c>
      <c r="H96" s="192">
        <f>IF(H$89&lt;&gt;"", IF(SUM(H$90:H95)&lt;H$89, H$89/'Factual Funding gap'!$B$151, 0),  "")</f>
        <v>0</v>
      </c>
      <c r="I96" s="192">
        <f>IF(I$89&lt;&gt;"", IF(SUM(I$90:I95)&lt;I$89, I$89/'Factual Funding gap'!$B$151, 0),  "")</f>
        <v>0</v>
      </c>
      <c r="J96" s="192"/>
      <c r="K96" s="192"/>
      <c r="L96" s="192"/>
      <c r="M96" s="192"/>
      <c r="N96" s="192"/>
      <c r="O96" s="192"/>
      <c r="P96" s="192"/>
      <c r="Q96" s="192"/>
      <c r="R96" s="192"/>
      <c r="S96" s="192"/>
      <c r="T96" s="192"/>
      <c r="U96" s="193" t="e">
        <f t="shared" si="8"/>
        <v>#DIV/0!</v>
      </c>
    </row>
    <row r="97" spans="1:21">
      <c r="A97" s="265"/>
      <c r="B97" s="227">
        <f t="shared" si="7"/>
        <v>2028</v>
      </c>
      <c r="C97" s="192" t="e">
        <f>IF(C$89&lt;&gt;"", IF(SUM(C$90:C96)&lt;C$89, C$89/'Factual Funding gap'!$B$151, 0),  "")</f>
        <v>#DIV/0!</v>
      </c>
      <c r="D97" s="192">
        <f>IF(D$89&lt;&gt;"", IF(SUM(D$90:D96)&lt;D$89, D$89/'Factual Funding gap'!$B$151, 0),  "")</f>
        <v>0</v>
      </c>
      <c r="E97" s="192">
        <f>IF(E$89&lt;&gt;"", IF(SUM(E$90:E96)&lt;E$89, E$89/'Factual Funding gap'!$B$151, 0),  "")</f>
        <v>0</v>
      </c>
      <c r="F97" s="192">
        <f>IF(F$89&lt;&gt;"", IF(SUM(F$90:F96)&lt;F$89, F$89/'Factual Funding gap'!$B$151, 0),  "")</f>
        <v>0</v>
      </c>
      <c r="G97" s="192">
        <f>IF(G$89&lt;&gt;"", IF(SUM(G$90:G96)&lt;G$89, G$89/'Factual Funding gap'!$B$151, 0),  "")</f>
        <v>0</v>
      </c>
      <c r="H97" s="192">
        <f>IF(H$89&lt;&gt;"", IF(SUM(H$90:H96)&lt;H$89, H$89/'Factual Funding gap'!$B$151, 0),  "")</f>
        <v>0</v>
      </c>
      <c r="I97" s="192">
        <f>IF(I$89&lt;&gt;"", IF(SUM(I$90:I96)&lt;I$89, I$89/'Factual Funding gap'!$B$151, 0),  "")</f>
        <v>0</v>
      </c>
      <c r="J97" s="192">
        <f>IF(J$89&lt;&gt;"", IF(SUM(J$90:J96)&lt;J$89, J$89/'Factual Funding gap'!$B$151, 0),  "")</f>
        <v>0</v>
      </c>
      <c r="K97" s="192"/>
      <c r="L97" s="192"/>
      <c r="M97" s="192"/>
      <c r="N97" s="192"/>
      <c r="O97" s="192"/>
      <c r="P97" s="192"/>
      <c r="Q97" s="192"/>
      <c r="R97" s="192"/>
      <c r="S97" s="192"/>
      <c r="T97" s="192"/>
      <c r="U97" s="193" t="e">
        <f t="shared" si="8"/>
        <v>#DIV/0!</v>
      </c>
    </row>
    <row r="98" spans="1:21">
      <c r="A98" s="265"/>
      <c r="B98" s="227">
        <f t="shared" si="7"/>
        <v>2029</v>
      </c>
      <c r="C98" s="192" t="e">
        <f>IF(C$89&lt;&gt;"", IF(SUM(C$90:C97)&lt;C$89, C$89/'Factual Funding gap'!$B$151, 0),  "")</f>
        <v>#DIV/0!</v>
      </c>
      <c r="D98" s="192">
        <f>IF(D$89&lt;&gt;"", IF(SUM(D$90:D97)&lt;D$89, D$89/'Factual Funding gap'!$B$151, 0),  "")</f>
        <v>0</v>
      </c>
      <c r="E98" s="192">
        <f>IF(E$89&lt;&gt;"", IF(SUM(E$90:E97)&lt;E$89, E$89/'Factual Funding gap'!$B$151, 0),  "")</f>
        <v>0</v>
      </c>
      <c r="F98" s="192">
        <f>IF(F$89&lt;&gt;"", IF(SUM(F$90:F97)&lt;F$89, F$89/'Factual Funding gap'!$B$151, 0),  "")</f>
        <v>0</v>
      </c>
      <c r="G98" s="192">
        <f>IF(G$89&lt;&gt;"", IF(SUM(G$90:G97)&lt;G$89, G$89/'Factual Funding gap'!$B$151, 0),  "")</f>
        <v>0</v>
      </c>
      <c r="H98" s="192">
        <f>IF(H$89&lt;&gt;"", IF(SUM(H$90:H97)&lt;H$89, H$89/'Factual Funding gap'!$B$151, 0),  "")</f>
        <v>0</v>
      </c>
      <c r="I98" s="192">
        <f>IF(I$89&lt;&gt;"", IF(SUM(I$90:I97)&lt;I$89, I$89/'Factual Funding gap'!$B$151, 0),  "")</f>
        <v>0</v>
      </c>
      <c r="J98" s="192">
        <f>IF(J$89&lt;&gt;"", IF(SUM(J$90:J97)&lt;J$89, J$89/'Factual Funding gap'!$B$151, 0),  "")</f>
        <v>0</v>
      </c>
      <c r="K98" s="192">
        <f>IF(K$89&lt;&gt;"", IF(SUM(K$90:K97)&lt;K$89, K$89/'Factual Funding gap'!$B$151, 0),  "")</f>
        <v>0</v>
      </c>
      <c r="L98" s="192"/>
      <c r="M98" s="192"/>
      <c r="N98" s="192"/>
      <c r="O98" s="192"/>
      <c r="P98" s="192"/>
      <c r="Q98" s="192"/>
      <c r="R98" s="192"/>
      <c r="S98" s="192"/>
      <c r="T98" s="192"/>
      <c r="U98" s="193" t="e">
        <f t="shared" si="8"/>
        <v>#DIV/0!</v>
      </c>
    </row>
    <row r="99" spans="1:21">
      <c r="A99" s="265"/>
      <c r="B99" s="227">
        <f t="shared" si="7"/>
        <v>2030</v>
      </c>
      <c r="C99" s="192" t="e">
        <f>IF(C$89&lt;&gt;"", IF(SUM(C$90:C98)&lt;C$89, C$89/'Factual Funding gap'!$B$151, 0),  "")</f>
        <v>#DIV/0!</v>
      </c>
      <c r="D99" s="192">
        <f>IF(D$89&lt;&gt;"", IF(SUM(D$90:D98)&lt;D$89, D$89/'Factual Funding gap'!$B$151, 0),  "")</f>
        <v>0</v>
      </c>
      <c r="E99" s="192">
        <f>IF(E$89&lt;&gt;"", IF(SUM(E$90:E98)&lt;E$89, E$89/'Factual Funding gap'!$B$151, 0),  "")</f>
        <v>0</v>
      </c>
      <c r="F99" s="192">
        <f>IF(F$89&lt;&gt;"", IF(SUM(F$90:F98)&lt;F$89, F$89/'Factual Funding gap'!$B$151, 0),  "")</f>
        <v>0</v>
      </c>
      <c r="G99" s="192">
        <f>IF(G$89&lt;&gt;"", IF(SUM(G$90:G98)&lt;G$89, G$89/'Factual Funding gap'!$B$151, 0),  "")</f>
        <v>0</v>
      </c>
      <c r="H99" s="192">
        <f>IF(H$89&lt;&gt;"", IF(SUM(H$90:H98)&lt;H$89, H$89/'Factual Funding gap'!$B$151, 0),  "")</f>
        <v>0</v>
      </c>
      <c r="I99" s="192">
        <f>IF(I$89&lt;&gt;"", IF(SUM(I$90:I98)&lt;I$89, I$89/'Factual Funding gap'!$B$151, 0),  "")</f>
        <v>0</v>
      </c>
      <c r="J99" s="192">
        <f>IF(J$89&lt;&gt;"", IF(SUM(J$90:J98)&lt;J$89, J$89/'Factual Funding gap'!$B$151, 0),  "")</f>
        <v>0</v>
      </c>
      <c r="K99" s="192">
        <f>IF(K$89&lt;&gt;"", IF(SUM(K$90:K98)&lt;K$89, K$89/'Factual Funding gap'!$B$151, 0),  "")</f>
        <v>0</v>
      </c>
      <c r="L99" s="192">
        <f>IF(L$89&lt;&gt;"", IF(SUM(L$90:L98)&lt;L$89, L$89/'Factual Funding gap'!$B$151, 0),  "")</f>
        <v>0</v>
      </c>
      <c r="M99" s="192"/>
      <c r="N99" s="192"/>
      <c r="O99" s="192"/>
      <c r="P99" s="192"/>
      <c r="Q99" s="192"/>
      <c r="R99" s="192"/>
      <c r="S99" s="192"/>
      <c r="T99" s="192"/>
      <c r="U99" s="193" t="e">
        <f t="shared" si="8"/>
        <v>#DIV/0!</v>
      </c>
    </row>
    <row r="100" spans="1:21">
      <c r="A100" s="265"/>
      <c r="B100" s="227">
        <f t="shared" si="7"/>
        <v>2031</v>
      </c>
      <c r="C100" s="192" t="e">
        <f>IF(C$89&lt;&gt;"", IF(SUM(C$90:C99)&lt;C$89, C$89/'Factual Funding gap'!$B$151, 0),  "")</f>
        <v>#DIV/0!</v>
      </c>
      <c r="D100" s="192">
        <f>IF(D$89&lt;&gt;"", IF(SUM(D$90:D99)&lt;D$89, D$89/'Factual Funding gap'!$B$151, 0),  "")</f>
        <v>0</v>
      </c>
      <c r="E100" s="192">
        <f>IF(E$89&lt;&gt;"", IF(SUM(E$90:E99)&lt;E$89, E$89/'Factual Funding gap'!$B$151, 0),  "")</f>
        <v>0</v>
      </c>
      <c r="F100" s="192">
        <f>IF(F$89&lt;&gt;"", IF(SUM(F$90:F99)&lt;F$89, F$89/'Factual Funding gap'!$B$151, 0),  "")</f>
        <v>0</v>
      </c>
      <c r="G100" s="192">
        <f>IF(G$89&lt;&gt;"", IF(SUM(G$90:G99)&lt;G$89, G$89/'Factual Funding gap'!$B$151, 0),  "")</f>
        <v>0</v>
      </c>
      <c r="H100" s="192">
        <f>IF(H$89&lt;&gt;"", IF(SUM(H$90:H99)&lt;H$89, H$89/'Factual Funding gap'!$B$151, 0),  "")</f>
        <v>0</v>
      </c>
      <c r="I100" s="192">
        <f>IF(I$89&lt;&gt;"", IF(SUM(I$90:I99)&lt;I$89, I$89/'Factual Funding gap'!$B$151, 0),  "")</f>
        <v>0</v>
      </c>
      <c r="J100" s="192">
        <f>IF(J$89&lt;&gt;"", IF(SUM(J$90:J99)&lt;J$89, J$89/'Factual Funding gap'!$B$151, 0),  "")</f>
        <v>0</v>
      </c>
      <c r="K100" s="192">
        <f>IF(K$89&lt;&gt;"", IF(SUM(K$90:K99)&lt;K$89, K$89/'Factual Funding gap'!$B$151, 0),  "")</f>
        <v>0</v>
      </c>
      <c r="L100" s="192">
        <f>IF(L$89&lt;&gt;"", IF(SUM(L$90:L99)&lt;L$89, L$89/'Factual Funding gap'!$B$151, 0),  "")</f>
        <v>0</v>
      </c>
      <c r="M100" s="192">
        <f>IF(M$89&lt;&gt;"", IF(SUM(M$90:M99)&lt;M$89, M$89/'Factual Funding gap'!$B$151, 0),  "")</f>
        <v>0</v>
      </c>
      <c r="N100" s="192"/>
      <c r="O100" s="192"/>
      <c r="P100" s="192"/>
      <c r="Q100" s="192"/>
      <c r="R100" s="192"/>
      <c r="S100" s="192"/>
      <c r="T100" s="192"/>
      <c r="U100" s="193" t="e">
        <f t="shared" si="8"/>
        <v>#DIV/0!</v>
      </c>
    </row>
    <row r="101" spans="1:21">
      <c r="A101" s="265"/>
      <c r="B101" s="227">
        <f t="shared" si="7"/>
        <v>2032</v>
      </c>
      <c r="C101" s="192" t="e">
        <f>IF(C$89&lt;&gt;"", IF(SUM(C$90:C100)&lt;C$89, C$89/'Factual Funding gap'!$B$151, 0),  "")</f>
        <v>#DIV/0!</v>
      </c>
      <c r="D101" s="192">
        <f>IF(D$89&lt;&gt;"", IF(SUM(D$90:D100)&lt;D$89, D$89/'Factual Funding gap'!$B$151, 0),  "")</f>
        <v>0</v>
      </c>
      <c r="E101" s="192">
        <f>IF(E$89&lt;&gt;"", IF(SUM(E$90:E100)&lt;E$89, E$89/'Factual Funding gap'!$B$151, 0),  "")</f>
        <v>0</v>
      </c>
      <c r="F101" s="192">
        <f>IF(F$89&lt;&gt;"", IF(SUM(F$90:F100)&lt;F$89, F$89/'Factual Funding gap'!$B$151, 0),  "")</f>
        <v>0</v>
      </c>
      <c r="G101" s="192">
        <f>IF(G$89&lt;&gt;"", IF(SUM(G$90:G100)&lt;G$89, G$89/'Factual Funding gap'!$B$151, 0),  "")</f>
        <v>0</v>
      </c>
      <c r="H101" s="192">
        <f>IF(H$89&lt;&gt;"", IF(SUM(H$90:H100)&lt;H$89, H$89/'Factual Funding gap'!$B$151, 0),  "")</f>
        <v>0</v>
      </c>
      <c r="I101" s="192">
        <f>IF(I$89&lt;&gt;"", IF(SUM(I$90:I100)&lt;I$89, I$89/'Factual Funding gap'!$B$151, 0),  "")</f>
        <v>0</v>
      </c>
      <c r="J101" s="192">
        <f>IF(J$89&lt;&gt;"", IF(SUM(J$90:J100)&lt;J$89, J$89/'Factual Funding gap'!$B$151, 0),  "")</f>
        <v>0</v>
      </c>
      <c r="K101" s="192">
        <f>IF(K$89&lt;&gt;"", IF(SUM(K$90:K100)&lt;K$89, K$89/'Factual Funding gap'!$B$151, 0),  "")</f>
        <v>0</v>
      </c>
      <c r="L101" s="192">
        <f>IF(L$89&lt;&gt;"", IF(SUM(L$90:L100)&lt;L$89, L$89/'Factual Funding gap'!$B$151, 0),  "")</f>
        <v>0</v>
      </c>
      <c r="M101" s="192">
        <f>IF(M$89&lt;&gt;"", IF(SUM(M$90:M100)&lt;M$89, M$89/'Factual Funding gap'!$B$151, 0),  "")</f>
        <v>0</v>
      </c>
      <c r="N101" s="192">
        <f>IF(N$89&lt;&gt;"", IF(SUM(N$90:N100)&lt;N$89, N$89/'Factual Funding gap'!$B$151, 0),  "")</f>
        <v>0</v>
      </c>
      <c r="O101" s="192"/>
      <c r="P101" s="192"/>
      <c r="Q101" s="192"/>
      <c r="R101" s="192"/>
      <c r="S101" s="192"/>
      <c r="T101" s="192"/>
      <c r="U101" s="193" t="e">
        <f t="shared" si="8"/>
        <v>#DIV/0!</v>
      </c>
    </row>
    <row r="102" spans="1:21">
      <c r="A102" s="265"/>
      <c r="B102" s="227">
        <f t="shared" si="7"/>
        <v>2033</v>
      </c>
      <c r="C102" s="192" t="e">
        <f>IF(C$89&lt;&gt;"", IF(SUM(C$90:C101)&lt;C$89, C$89/'Factual Funding gap'!$B$151, 0),  "")</f>
        <v>#DIV/0!</v>
      </c>
      <c r="D102" s="192">
        <f>IF(D$89&lt;&gt;"", IF(SUM(D$90:D101)&lt;D$89, D$89/'Factual Funding gap'!$B$151, 0),  "")</f>
        <v>0</v>
      </c>
      <c r="E102" s="192">
        <f>IF(E$89&lt;&gt;"", IF(SUM(E$90:E101)&lt;E$89, E$89/'Factual Funding gap'!$B$151, 0),  "")</f>
        <v>0</v>
      </c>
      <c r="F102" s="192">
        <f>IF(F$89&lt;&gt;"", IF(SUM(F$90:F101)&lt;F$89, F$89/'Factual Funding gap'!$B$151, 0),  "")</f>
        <v>0</v>
      </c>
      <c r="G102" s="192">
        <f>IF(G$89&lt;&gt;"", IF(SUM(G$90:G101)&lt;G$89, G$89/'Factual Funding gap'!$B$151, 0),  "")</f>
        <v>0</v>
      </c>
      <c r="H102" s="192">
        <f>IF(H$89&lt;&gt;"", IF(SUM(H$90:H101)&lt;H$89, H$89/'Factual Funding gap'!$B$151, 0),  "")</f>
        <v>0</v>
      </c>
      <c r="I102" s="192">
        <f>IF(I$89&lt;&gt;"", IF(SUM(I$90:I101)&lt;I$89, I$89/'Factual Funding gap'!$B$151, 0),  "")</f>
        <v>0</v>
      </c>
      <c r="J102" s="192">
        <f>IF(J$89&lt;&gt;"", IF(SUM(J$90:J101)&lt;J$89, J$89/'Factual Funding gap'!$B$151, 0),  "")</f>
        <v>0</v>
      </c>
      <c r="K102" s="192">
        <f>IF(K$89&lt;&gt;"", IF(SUM(K$90:K101)&lt;K$89, K$89/'Factual Funding gap'!$B$151, 0),  "")</f>
        <v>0</v>
      </c>
      <c r="L102" s="192">
        <f>IF(L$89&lt;&gt;"", IF(SUM(L$90:L101)&lt;L$89, L$89/'Factual Funding gap'!$B$151, 0),  "")</f>
        <v>0</v>
      </c>
      <c r="M102" s="192">
        <f>IF(M$89&lt;&gt;"", IF(SUM(M$90:M101)&lt;M$89, M$89/'Factual Funding gap'!$B$151, 0),  "")</f>
        <v>0</v>
      </c>
      <c r="N102" s="192">
        <f>IF(N$89&lt;&gt;"", IF(SUM(N$90:N101)&lt;N$89, N$89/'Factual Funding gap'!$B$151, 0),  "")</f>
        <v>0</v>
      </c>
      <c r="O102" s="192">
        <f>IF(O$89&lt;&gt;"", IF(SUM(O$90:O101)&lt;O$89, O$89/'Factual Funding gap'!$B$151, 0),  "")</f>
        <v>0</v>
      </c>
      <c r="P102" s="192"/>
      <c r="Q102" s="192"/>
      <c r="R102" s="192"/>
      <c r="S102" s="192"/>
      <c r="T102" s="192"/>
      <c r="U102" s="193" t="e">
        <f t="shared" si="8"/>
        <v>#DIV/0!</v>
      </c>
    </row>
    <row r="103" spans="1:21">
      <c r="A103" s="265"/>
      <c r="B103" s="227">
        <f t="shared" si="7"/>
        <v>2034</v>
      </c>
      <c r="C103" s="192" t="e">
        <f>IF(C$89&lt;&gt;"", IF(SUM(C$90:C102)&lt;C$89, C$89/'Factual Funding gap'!$B$151, 0),  "")</f>
        <v>#DIV/0!</v>
      </c>
      <c r="D103" s="192">
        <f>IF(D$89&lt;&gt;"", IF(SUM(D$90:D102)&lt;D$89, D$89/'Factual Funding gap'!$B$151, 0),  "")</f>
        <v>0</v>
      </c>
      <c r="E103" s="192">
        <f>IF(E$89&lt;&gt;"", IF(SUM(E$90:E102)&lt;E$89, E$89/'Factual Funding gap'!$B$151, 0),  "")</f>
        <v>0</v>
      </c>
      <c r="F103" s="192">
        <f>IF(F$89&lt;&gt;"", IF(SUM(F$90:F102)&lt;F$89, F$89/'Factual Funding gap'!$B$151, 0),  "")</f>
        <v>0</v>
      </c>
      <c r="G103" s="192">
        <f>IF(G$89&lt;&gt;"", IF(SUM(G$90:G102)&lt;G$89, G$89/'Factual Funding gap'!$B$151, 0),  "")</f>
        <v>0</v>
      </c>
      <c r="H103" s="192">
        <f>IF(H$89&lt;&gt;"", IF(SUM(H$90:H102)&lt;H$89, H$89/'Factual Funding gap'!$B$151, 0),  "")</f>
        <v>0</v>
      </c>
      <c r="I103" s="192">
        <f>IF(I$89&lt;&gt;"", IF(SUM(I$90:I102)&lt;I$89, I$89/'Factual Funding gap'!$B$151, 0),  "")</f>
        <v>0</v>
      </c>
      <c r="J103" s="192">
        <f>IF(J$89&lt;&gt;"", IF(SUM(J$90:J102)&lt;J$89, J$89/'Factual Funding gap'!$B$151, 0),  "")</f>
        <v>0</v>
      </c>
      <c r="K103" s="192">
        <f>IF(K$89&lt;&gt;"", IF(SUM(K$90:K102)&lt;K$89, K$89/'Factual Funding gap'!$B$151, 0),  "")</f>
        <v>0</v>
      </c>
      <c r="L103" s="192">
        <f>IF(L$89&lt;&gt;"", IF(SUM(L$90:L102)&lt;L$89, L$89/'Factual Funding gap'!$B$151, 0),  "")</f>
        <v>0</v>
      </c>
      <c r="M103" s="192">
        <f>IF(M$89&lt;&gt;"", IF(SUM(M$90:M102)&lt;M$89, M$89/'Factual Funding gap'!$B$151, 0),  "")</f>
        <v>0</v>
      </c>
      <c r="N103" s="192">
        <f>IF(N$89&lt;&gt;"", IF(SUM(N$90:N102)&lt;N$89, N$89/'Factual Funding gap'!$B$151, 0),  "")</f>
        <v>0</v>
      </c>
      <c r="O103" s="192">
        <f>IF(O$89&lt;&gt;"", IF(SUM(O$90:O102)&lt;O$89, O$89/'Factual Funding gap'!$B$151, 0),  "")</f>
        <v>0</v>
      </c>
      <c r="P103" s="192">
        <f>IF(P$89&lt;&gt;"", IF(SUM(P$90:P102)&lt;P$89, P$89/'Factual Funding gap'!$B$151, 0),  "")</f>
        <v>0</v>
      </c>
      <c r="Q103" s="192"/>
      <c r="R103" s="192"/>
      <c r="S103" s="192"/>
      <c r="T103" s="192"/>
      <c r="U103" s="193" t="e">
        <f t="shared" si="8"/>
        <v>#DIV/0!</v>
      </c>
    </row>
    <row r="104" spans="1:21">
      <c r="A104" s="265"/>
      <c r="B104" s="227">
        <f t="shared" si="7"/>
        <v>2035</v>
      </c>
      <c r="C104" s="192" t="e">
        <f>IF(C$89&lt;&gt;"", IF(SUM(C$90:C103)&lt;C$89, C$89/'Factual Funding gap'!$B$151, 0),  "")</f>
        <v>#DIV/0!</v>
      </c>
      <c r="D104" s="192">
        <f>IF(D$89&lt;&gt;"", IF(SUM(D$90:D103)&lt;D$89, D$89/'Factual Funding gap'!$B$151, 0),  "")</f>
        <v>0</v>
      </c>
      <c r="E104" s="192">
        <f>IF(E$89&lt;&gt;"", IF(SUM(E$90:E103)&lt;E$89, E$89/'Factual Funding gap'!$B$151, 0),  "")</f>
        <v>0</v>
      </c>
      <c r="F104" s="192">
        <f>IF(F$89&lt;&gt;"", IF(SUM(F$90:F103)&lt;F$89, F$89/'Factual Funding gap'!$B$151, 0),  "")</f>
        <v>0</v>
      </c>
      <c r="G104" s="192">
        <f>IF(G$89&lt;&gt;"", IF(SUM(G$90:G103)&lt;G$89, G$89/'Factual Funding gap'!$B$151, 0),  "")</f>
        <v>0</v>
      </c>
      <c r="H104" s="192">
        <f>IF(H$89&lt;&gt;"", IF(SUM(H$90:H103)&lt;H$89, H$89/'Factual Funding gap'!$B$151, 0),  "")</f>
        <v>0</v>
      </c>
      <c r="I104" s="192">
        <f>IF(I$89&lt;&gt;"", IF(SUM(I$90:I103)&lt;I$89, I$89/'Factual Funding gap'!$B$151, 0),  "")</f>
        <v>0</v>
      </c>
      <c r="J104" s="192">
        <f>IF(J$89&lt;&gt;"", IF(SUM(J$90:J103)&lt;J$89, J$89/'Factual Funding gap'!$B$151, 0),  "")</f>
        <v>0</v>
      </c>
      <c r="K104" s="192">
        <f>IF(K$89&lt;&gt;"", IF(SUM(K$90:K103)&lt;K$89, K$89/'Factual Funding gap'!$B$151, 0),  "")</f>
        <v>0</v>
      </c>
      <c r="L104" s="192">
        <f>IF(L$89&lt;&gt;"", IF(SUM(L$90:L103)&lt;L$89, L$89/'Factual Funding gap'!$B$151, 0),  "")</f>
        <v>0</v>
      </c>
      <c r="M104" s="192">
        <f>IF(M$89&lt;&gt;"", IF(SUM(M$90:M103)&lt;M$89, M$89/'Factual Funding gap'!$B$151, 0),  "")</f>
        <v>0</v>
      </c>
      <c r="N104" s="192">
        <f>IF(N$89&lt;&gt;"", IF(SUM(N$90:N103)&lt;N$89, N$89/'Factual Funding gap'!$B$151, 0),  "")</f>
        <v>0</v>
      </c>
      <c r="O104" s="192">
        <f>IF(O$89&lt;&gt;"", IF(SUM(O$90:O103)&lt;O$89, O$89/'Factual Funding gap'!$B$151, 0),  "")</f>
        <v>0</v>
      </c>
      <c r="P104" s="192">
        <f>IF(P$89&lt;&gt;"", IF(SUM(P$90:P103)&lt;P$89, P$89/'Factual Funding gap'!$B$151, 0),  "")</f>
        <v>0</v>
      </c>
      <c r="Q104" s="192">
        <f>IF(Q$89&lt;&gt;"", IF(SUM(Q$90:Q103)&lt;Q$89, Q$89/'Factual Funding gap'!$B$151, 0),  "")</f>
        <v>0</v>
      </c>
      <c r="R104" s="192"/>
      <c r="S104" s="192"/>
      <c r="T104" s="192"/>
      <c r="U104" s="193" t="e">
        <f t="shared" si="8"/>
        <v>#DIV/0!</v>
      </c>
    </row>
    <row r="105" spans="1:21">
      <c r="A105" s="265"/>
      <c r="B105" s="227">
        <f t="shared" si="7"/>
        <v>2036</v>
      </c>
      <c r="C105" s="192" t="e">
        <f>IF(C$89&lt;&gt;"", IF(SUM(C$90:C104)&lt;C$89, C$89/'Factual Funding gap'!$B$151, 0),  "")</f>
        <v>#DIV/0!</v>
      </c>
      <c r="D105" s="192">
        <f>IF(D$89&lt;&gt;"", IF(SUM(D$90:D104)&lt;D$89, D$89/'Factual Funding gap'!$B$151, 0),  "")</f>
        <v>0</v>
      </c>
      <c r="E105" s="192">
        <f>IF(E$89&lt;&gt;"", IF(SUM(E$90:E104)&lt;E$89, E$89/'Factual Funding gap'!$B$151, 0),  "")</f>
        <v>0</v>
      </c>
      <c r="F105" s="192">
        <f>IF(F$89&lt;&gt;"", IF(SUM(F$90:F104)&lt;F$89, F$89/'Factual Funding gap'!$B$151, 0),  "")</f>
        <v>0</v>
      </c>
      <c r="G105" s="192">
        <f>IF(G$89&lt;&gt;"", IF(SUM(G$90:G104)&lt;G$89, G$89/'Factual Funding gap'!$B$151, 0),  "")</f>
        <v>0</v>
      </c>
      <c r="H105" s="192">
        <f>IF(H$89&lt;&gt;"", IF(SUM(H$90:H104)&lt;H$89, H$89/'Factual Funding gap'!$B$151, 0),  "")</f>
        <v>0</v>
      </c>
      <c r="I105" s="192">
        <f>IF(I$89&lt;&gt;"", IF(SUM(I$90:I104)&lt;I$89, I$89/'Factual Funding gap'!$B$151, 0),  "")</f>
        <v>0</v>
      </c>
      <c r="J105" s="192">
        <f>IF(J$89&lt;&gt;"", IF(SUM(J$90:J104)&lt;J$89, J$89/'Factual Funding gap'!$B$151, 0),  "")</f>
        <v>0</v>
      </c>
      <c r="K105" s="192">
        <f>IF(K$89&lt;&gt;"", IF(SUM(K$90:K104)&lt;K$89, K$89/'Factual Funding gap'!$B$151, 0),  "")</f>
        <v>0</v>
      </c>
      <c r="L105" s="192">
        <f>IF(L$89&lt;&gt;"", IF(SUM(L$90:L104)&lt;L$89, L$89/'Factual Funding gap'!$B$151, 0),  "")</f>
        <v>0</v>
      </c>
      <c r="M105" s="192">
        <f>IF(M$89&lt;&gt;"", IF(SUM(M$90:M104)&lt;M$89, M$89/'Factual Funding gap'!$B$151, 0),  "")</f>
        <v>0</v>
      </c>
      <c r="N105" s="192">
        <f>IF(N$89&lt;&gt;"", IF(SUM(N$90:N104)&lt;N$89, N$89/'Factual Funding gap'!$B$151, 0),  "")</f>
        <v>0</v>
      </c>
      <c r="O105" s="192">
        <f>IF(O$89&lt;&gt;"", IF(SUM(O$90:O104)&lt;O$89, O$89/'Factual Funding gap'!$B$151, 0),  "")</f>
        <v>0</v>
      </c>
      <c r="P105" s="192">
        <f>IF(P$89&lt;&gt;"", IF(SUM(P$90:P104)&lt;P$89, P$89/'Factual Funding gap'!$B$151, 0),  "")</f>
        <v>0</v>
      </c>
      <c r="Q105" s="192">
        <f>IF(Q$89&lt;&gt;"", IF(SUM(Q$90:Q104)&lt;Q$89, Q$89/'Factual Funding gap'!$B$151, 0),  "")</f>
        <v>0</v>
      </c>
      <c r="R105" s="192">
        <f>IF(R$89&lt;&gt;"", IF(SUM(R$90:R104)&lt;R$89, R$89/'Factual Funding gap'!$B$151, 0),  "")</f>
        <v>0</v>
      </c>
      <c r="S105" s="192"/>
      <c r="T105" s="192"/>
      <c r="U105" s="193" t="e">
        <f t="shared" si="8"/>
        <v>#DIV/0!</v>
      </c>
    </row>
    <row r="106" spans="1:21">
      <c r="A106" s="265"/>
      <c r="B106" s="227">
        <f t="shared" si="7"/>
        <v>2037</v>
      </c>
      <c r="C106" s="192" t="e">
        <f>IF(C$89&lt;&gt;"", IF(SUM(C$90:C105)&lt;C$89, C$89/'Factual Funding gap'!$B$151, 0),  "")</f>
        <v>#DIV/0!</v>
      </c>
      <c r="D106" s="192">
        <f>IF(D$89&lt;&gt;"", IF(SUM(D$90:D105)&lt;D$89, D$89/'Factual Funding gap'!$B$151, 0),  "")</f>
        <v>0</v>
      </c>
      <c r="E106" s="192">
        <f>IF(E$89&lt;&gt;"", IF(SUM(E$90:E105)&lt;E$89, E$89/'Factual Funding gap'!$B$151, 0),  "")</f>
        <v>0</v>
      </c>
      <c r="F106" s="192">
        <f>IF(F$89&lt;&gt;"", IF(SUM(F$90:F105)&lt;F$89, F$89/'Factual Funding gap'!$B$151, 0),  "")</f>
        <v>0</v>
      </c>
      <c r="G106" s="192">
        <f>IF(G$89&lt;&gt;"", IF(SUM(G$90:G105)&lt;G$89, G$89/'Factual Funding gap'!$B$151, 0),  "")</f>
        <v>0</v>
      </c>
      <c r="H106" s="192">
        <f>IF(H$89&lt;&gt;"", IF(SUM(H$90:H105)&lt;H$89, H$89/'Factual Funding gap'!$B$151, 0),  "")</f>
        <v>0</v>
      </c>
      <c r="I106" s="192">
        <f>IF(I$89&lt;&gt;"", IF(SUM(I$90:I105)&lt;I$89, I$89/'Factual Funding gap'!$B$151, 0),  "")</f>
        <v>0</v>
      </c>
      <c r="J106" s="192">
        <f>IF(J$89&lt;&gt;"", IF(SUM(J$90:J105)&lt;J$89, J$89/'Factual Funding gap'!$B$151, 0),  "")</f>
        <v>0</v>
      </c>
      <c r="K106" s="192">
        <f>IF(K$89&lt;&gt;"", IF(SUM(K$90:K105)&lt;K$89, K$89/'Factual Funding gap'!$B$151, 0),  "")</f>
        <v>0</v>
      </c>
      <c r="L106" s="192">
        <f>IF(L$89&lt;&gt;"", IF(SUM(L$90:L105)&lt;L$89, L$89/'Factual Funding gap'!$B$151, 0),  "")</f>
        <v>0</v>
      </c>
      <c r="M106" s="192">
        <f>IF(M$89&lt;&gt;"", IF(SUM(M$90:M105)&lt;M$89, M$89/'Factual Funding gap'!$B$151, 0),  "")</f>
        <v>0</v>
      </c>
      <c r="N106" s="192">
        <f>IF(N$89&lt;&gt;"", IF(SUM(N$90:N105)&lt;N$89, N$89/'Factual Funding gap'!$B$151, 0),  "")</f>
        <v>0</v>
      </c>
      <c r="O106" s="192">
        <f>IF(O$89&lt;&gt;"", IF(SUM(O$90:O105)&lt;O$89, O$89/'Factual Funding gap'!$B$151, 0),  "")</f>
        <v>0</v>
      </c>
      <c r="P106" s="192">
        <f>IF(P$89&lt;&gt;"", IF(SUM(P$90:P105)&lt;P$89, P$89/'Factual Funding gap'!$B$151, 0),  "")</f>
        <v>0</v>
      </c>
      <c r="Q106" s="192">
        <f>IF(Q$89&lt;&gt;"", IF(SUM(Q$90:Q105)&lt;Q$89, Q$89/'Factual Funding gap'!$B$151, 0),  "")</f>
        <v>0</v>
      </c>
      <c r="R106" s="192">
        <f>IF(R$89&lt;&gt;"", IF(SUM(R$90:R105)&lt;R$89, R$89/'Factual Funding gap'!$B$151, 0),  "")</f>
        <v>0</v>
      </c>
      <c r="S106" s="192">
        <f>IF(S$89&lt;&gt;"", IF(SUM(S$90:S105)&lt;S$89, S$89/'Factual Funding gap'!$B$151, 0),  "")</f>
        <v>0</v>
      </c>
      <c r="T106" s="192"/>
      <c r="U106" s="193" t="e">
        <f t="shared" si="8"/>
        <v>#DIV/0!</v>
      </c>
    </row>
    <row r="107" spans="1:21">
      <c r="A107" s="266"/>
      <c r="B107" s="228">
        <f t="shared" si="7"/>
        <v>2038</v>
      </c>
      <c r="C107" s="194" t="e">
        <f>IF(C$89&lt;&gt;"", IF(SUM(C$90:C106)&lt;C$89, C$89/'Factual Funding gap'!$B$151, 0),  "")</f>
        <v>#DIV/0!</v>
      </c>
      <c r="D107" s="194">
        <f>IF(D$89&lt;&gt;"", IF(SUM(D$90:D106)&lt;D$89, D$89/'Factual Funding gap'!$B$151, 0),  "")</f>
        <v>0</v>
      </c>
      <c r="E107" s="194">
        <f>IF(E$89&lt;&gt;"", IF(SUM(E$90:E106)&lt;E$89, E$89/'Factual Funding gap'!$B$151, 0),  "")</f>
        <v>0</v>
      </c>
      <c r="F107" s="194">
        <f>IF(F$89&lt;&gt;"", IF(SUM(F$90:F106)&lt;F$89, F$89/'Factual Funding gap'!$B$151, 0),  "")</f>
        <v>0</v>
      </c>
      <c r="G107" s="194">
        <f>IF(G$89&lt;&gt;"", IF(SUM(G$90:G106)&lt;G$89, G$89/'Factual Funding gap'!$B$151, 0),  "")</f>
        <v>0</v>
      </c>
      <c r="H107" s="194">
        <f>IF(H$89&lt;&gt;"", IF(SUM(H$90:H106)&lt;H$89, H$89/'Factual Funding gap'!$B$151, 0),  "")</f>
        <v>0</v>
      </c>
      <c r="I107" s="194">
        <f>IF(I$89&lt;&gt;"", IF(SUM(I$90:I106)&lt;I$89, I$89/'Factual Funding gap'!$B$151, 0),  "")</f>
        <v>0</v>
      </c>
      <c r="J107" s="194">
        <f>IF(J$89&lt;&gt;"", IF(SUM(J$90:J106)&lt;J$89, J$89/'Factual Funding gap'!$B$151, 0),  "")</f>
        <v>0</v>
      </c>
      <c r="K107" s="194">
        <f>IF(K$89&lt;&gt;"", IF(SUM(K$90:K106)&lt;K$89, K$89/'Factual Funding gap'!$B$151, 0),  "")</f>
        <v>0</v>
      </c>
      <c r="L107" s="194">
        <f>IF(L$89&lt;&gt;"", IF(SUM(L$90:L106)&lt;L$89, L$89/'Factual Funding gap'!$B$151, 0),  "")</f>
        <v>0</v>
      </c>
      <c r="M107" s="194">
        <f>IF(M$89&lt;&gt;"", IF(SUM(M$90:M106)&lt;M$89, M$89/'Factual Funding gap'!$B$151, 0),  "")</f>
        <v>0</v>
      </c>
      <c r="N107" s="194">
        <f>IF(N$89&lt;&gt;"", IF(SUM(N$90:N106)&lt;N$89, N$89/'Factual Funding gap'!$B$151, 0),  "")</f>
        <v>0</v>
      </c>
      <c r="O107" s="194">
        <f>IF(O$89&lt;&gt;"", IF(SUM(O$90:O106)&lt;O$89, O$89/'Factual Funding gap'!$B$151, 0),  "")</f>
        <v>0</v>
      </c>
      <c r="P107" s="194">
        <f>IF(P$89&lt;&gt;"", IF(SUM(P$90:P106)&lt;P$89, P$89/'Factual Funding gap'!$B$151, 0),  "")</f>
        <v>0</v>
      </c>
      <c r="Q107" s="194">
        <f>IF(Q$89&lt;&gt;"", IF(SUM(Q$90:Q106)&lt;Q$89, Q$89/'Factual Funding gap'!$B$151, 0),  "")</f>
        <v>0</v>
      </c>
      <c r="R107" s="194">
        <f>IF(R$89&lt;&gt;"", IF(SUM(R$90:R106)&lt;R$89, R$89/'Factual Funding gap'!$B$151, 0),  "")</f>
        <v>0</v>
      </c>
      <c r="S107" s="194">
        <f>IF(S$89&lt;&gt;"", IF(SUM(S$90:S106)&lt;S$89, S$89/'Factual Funding gap'!$B$151, 0),  "")</f>
        <v>0</v>
      </c>
      <c r="T107" s="194">
        <f>IF(T$89&lt;&gt;"", IF(SUM(T$90:T106)&lt;T$89, T$89/'Factual Funding gap'!$B$151, 0),  "")</f>
        <v>0</v>
      </c>
      <c r="U107" s="193" t="e">
        <f t="shared" si="8"/>
        <v>#DIV/0!</v>
      </c>
    </row>
    <row r="108" spans="1:21">
      <c r="A108" s="19" t="s">
        <v>124</v>
      </c>
      <c r="C108" s="192" t="e">
        <f>IF(C89&lt;&gt;"", C89-SUM(C90:C107), "")</f>
        <v>#DIV/0!</v>
      </c>
      <c r="D108" s="192">
        <f t="shared" ref="D108:T108" si="9">IF(D89&lt;&gt;"", D89-SUM(D90:D107), "")</f>
        <v>0</v>
      </c>
      <c r="E108" s="192">
        <f t="shared" si="9"/>
        <v>0</v>
      </c>
      <c r="F108" s="192">
        <f t="shared" si="9"/>
        <v>0</v>
      </c>
      <c r="G108" s="192">
        <f t="shared" si="9"/>
        <v>0</v>
      </c>
      <c r="H108" s="192">
        <f t="shared" si="9"/>
        <v>0</v>
      </c>
      <c r="I108" s="192">
        <f t="shared" si="9"/>
        <v>0</v>
      </c>
      <c r="J108" s="192">
        <f t="shared" si="9"/>
        <v>0</v>
      </c>
      <c r="K108" s="192">
        <f t="shared" si="9"/>
        <v>0</v>
      </c>
      <c r="L108" s="192">
        <f t="shared" si="9"/>
        <v>0</v>
      </c>
      <c r="M108" s="192">
        <f t="shared" si="9"/>
        <v>0</v>
      </c>
      <c r="N108" s="192">
        <f t="shared" si="9"/>
        <v>0</v>
      </c>
      <c r="O108" s="192">
        <f t="shared" si="9"/>
        <v>0</v>
      </c>
      <c r="P108" s="192">
        <f t="shared" si="9"/>
        <v>0</v>
      </c>
      <c r="Q108" s="192">
        <f t="shared" si="9"/>
        <v>0</v>
      </c>
      <c r="R108" s="192">
        <f t="shared" si="9"/>
        <v>0</v>
      </c>
      <c r="S108" s="192">
        <f t="shared" si="9"/>
        <v>0</v>
      </c>
      <c r="T108" s="192">
        <f t="shared" si="9"/>
        <v>0</v>
      </c>
      <c r="U108" s="190"/>
    </row>
    <row r="109" spans="1:21">
      <c r="A109" s="19" t="s">
        <v>125</v>
      </c>
      <c r="T109" s="211" t="e">
        <f>SUM(C108:T108)</f>
        <v>#DIV/0!</v>
      </c>
    </row>
    <row r="111" spans="1:21">
      <c r="A111" s="65" t="s">
        <v>134</v>
      </c>
    </row>
    <row r="112" spans="1:21" ht="6" customHeight="1">
      <c r="A112" s="65"/>
    </row>
    <row r="113" spans="1:21" ht="51.6" customHeight="1">
      <c r="A113" s="91" t="s">
        <v>135</v>
      </c>
      <c r="B113" s="262" t="s">
        <v>143</v>
      </c>
      <c r="C113" s="262"/>
      <c r="D113" s="262"/>
      <c r="E113" s="262"/>
      <c r="F113" s="262"/>
      <c r="G113" s="262"/>
      <c r="H113" s="262"/>
      <c r="I113" s="262"/>
      <c r="J113" s="262"/>
      <c r="K113" s="262"/>
      <c r="L113" s="262"/>
      <c r="M113" s="262"/>
      <c r="N113" s="262"/>
      <c r="O113" s="262"/>
      <c r="P113" s="262"/>
      <c r="Q113" s="262"/>
      <c r="R113" s="262"/>
      <c r="S113" s="262"/>
      <c r="T113" s="262"/>
    </row>
    <row r="114" spans="1:21" ht="9.6" customHeight="1">
      <c r="A114" s="91"/>
      <c r="B114" s="91"/>
      <c r="C114" s="91"/>
      <c r="D114" s="91"/>
      <c r="E114" s="91"/>
      <c r="F114" s="91"/>
      <c r="G114" s="91"/>
      <c r="H114" s="91"/>
    </row>
    <row r="115" spans="1:21">
      <c r="A115" s="91" t="s">
        <v>136</v>
      </c>
      <c r="B115" s="123"/>
      <c r="C115" s="224">
        <f>C$31</f>
        <v>2021</v>
      </c>
      <c r="D115" s="224">
        <f t="shared" ref="D115:U115" si="10">D$31</f>
        <v>2022</v>
      </c>
      <c r="E115" s="224">
        <f t="shared" si="10"/>
        <v>2023</v>
      </c>
      <c r="F115" s="224">
        <f t="shared" si="10"/>
        <v>2024</v>
      </c>
      <c r="G115" s="224">
        <f t="shared" si="10"/>
        <v>2025</v>
      </c>
      <c r="H115" s="224">
        <f t="shared" si="10"/>
        <v>2026</v>
      </c>
      <c r="I115" s="224">
        <f t="shared" si="10"/>
        <v>2027</v>
      </c>
      <c r="J115" s="224">
        <f t="shared" si="10"/>
        <v>2028</v>
      </c>
      <c r="K115" s="224">
        <f t="shared" si="10"/>
        <v>2029</v>
      </c>
      <c r="L115" s="224">
        <f t="shared" si="10"/>
        <v>2030</v>
      </c>
      <c r="M115" s="224">
        <f t="shared" si="10"/>
        <v>2031</v>
      </c>
      <c r="N115" s="224">
        <f t="shared" si="10"/>
        <v>2032</v>
      </c>
      <c r="O115" s="224">
        <f t="shared" si="10"/>
        <v>2033</v>
      </c>
      <c r="P115" s="224">
        <f t="shared" si="10"/>
        <v>2034</v>
      </c>
      <c r="Q115" s="224">
        <f t="shared" si="10"/>
        <v>2035</v>
      </c>
      <c r="R115" s="224">
        <f t="shared" si="10"/>
        <v>2036</v>
      </c>
      <c r="S115" s="224">
        <f t="shared" si="10"/>
        <v>2037</v>
      </c>
      <c r="T115" s="224">
        <f t="shared" si="10"/>
        <v>2038</v>
      </c>
      <c r="U115" s="124" t="str">
        <f t="shared" si="10"/>
        <v>Yearly depreciation</v>
      </c>
    </row>
    <row r="116" spans="1:21">
      <c r="A116" s="92" t="s">
        <v>127</v>
      </c>
      <c r="C116" s="133">
        <f>'Factual Funding gap'!C54</f>
        <v>0</v>
      </c>
      <c r="D116" s="133">
        <f>'Factual Funding gap'!D54</f>
        <v>0</v>
      </c>
      <c r="E116" s="133">
        <f>'Factual Funding gap'!E54</f>
        <v>0</v>
      </c>
      <c r="F116" s="133">
        <f>'Factual Funding gap'!F54</f>
        <v>0</v>
      </c>
      <c r="G116" s="133">
        <f>'Factual Funding gap'!G54</f>
        <v>0</v>
      </c>
      <c r="H116" s="133">
        <f>'Factual Funding gap'!H54</f>
        <v>0</v>
      </c>
      <c r="I116" s="133">
        <f>'Factual Funding gap'!I54</f>
        <v>0</v>
      </c>
      <c r="J116" s="133">
        <f>'Factual Funding gap'!J54</f>
        <v>0</v>
      </c>
      <c r="K116" s="133">
        <f>'Factual Funding gap'!K54</f>
        <v>0</v>
      </c>
      <c r="L116" s="133">
        <f>'Factual Funding gap'!L54</f>
        <v>0</v>
      </c>
      <c r="M116" s="133">
        <f>'Factual Funding gap'!M54</f>
        <v>0</v>
      </c>
      <c r="N116" s="133">
        <f>'Factual Funding gap'!N54</f>
        <v>0</v>
      </c>
      <c r="O116" s="133">
        <f>'Factual Funding gap'!O54</f>
        <v>0</v>
      </c>
      <c r="P116" s="133">
        <f>'Factual Funding gap'!P54</f>
        <v>0</v>
      </c>
      <c r="Q116" s="133">
        <f>'Factual Funding gap'!Q54</f>
        <v>0</v>
      </c>
      <c r="R116" s="133">
        <f>'Factual Funding gap'!R54</f>
        <v>0</v>
      </c>
      <c r="S116" s="133">
        <f>'Factual Funding gap'!S54</f>
        <v>0</v>
      </c>
      <c r="T116" s="133">
        <f>'Factual Funding gap'!T54</f>
        <v>0</v>
      </c>
      <c r="U116" s="195"/>
    </row>
    <row r="117" spans="1:21">
      <c r="A117" s="263" t="s">
        <v>15</v>
      </c>
      <c r="B117" s="225">
        <f>B90</f>
        <v>2021</v>
      </c>
      <c r="C117" s="198" t="e">
        <f>IF(C$116&lt;&gt;"", C$116/'Factual Funding gap'!$B$152, "")</f>
        <v>#DIV/0!</v>
      </c>
      <c r="D117" s="198"/>
      <c r="E117" s="198"/>
      <c r="F117" s="198"/>
      <c r="G117" s="198"/>
      <c r="H117" s="198"/>
      <c r="I117" s="198"/>
      <c r="J117" s="198"/>
      <c r="K117" s="198"/>
      <c r="L117" s="198"/>
      <c r="M117" s="198"/>
      <c r="N117" s="198"/>
      <c r="O117" s="198"/>
      <c r="P117" s="198"/>
      <c r="Q117" s="198"/>
      <c r="R117" s="198"/>
      <c r="S117" s="198"/>
      <c r="T117" s="198"/>
      <c r="U117" s="197" t="e">
        <f>SUM(C117:T117)</f>
        <v>#DIV/0!</v>
      </c>
    </row>
    <row r="118" spans="1:21">
      <c r="A118" s="263"/>
      <c r="B118" s="225">
        <f t="shared" ref="B118:B133" si="11">B91</f>
        <v>2022</v>
      </c>
      <c r="C118" s="198" t="e">
        <f>IF(C$116&lt;&gt;"", IF(SUM(C$117:C117)&lt;C$116, C$116/'Factual Funding gap'!$B$152, 0),  "")</f>
        <v>#DIV/0!</v>
      </c>
      <c r="D118" s="198">
        <f>IF(D$116&lt;&gt;"", IF(SUM(D$117:D117)&lt;D$116, D$116/'Factual Funding gap'!$B$152, 0),  "")</f>
        <v>0</v>
      </c>
      <c r="E118" s="198"/>
      <c r="F118" s="198"/>
      <c r="G118" s="198"/>
      <c r="H118" s="198"/>
      <c r="I118" s="198"/>
      <c r="J118" s="198"/>
      <c r="K118" s="198"/>
      <c r="L118" s="198"/>
      <c r="M118" s="198"/>
      <c r="N118" s="198"/>
      <c r="O118" s="198"/>
      <c r="P118" s="198"/>
      <c r="Q118" s="198"/>
      <c r="R118" s="198"/>
      <c r="S118" s="198"/>
      <c r="T118" s="198"/>
      <c r="U118" s="197" t="e">
        <f t="shared" ref="U118:U134" si="12">SUM(C118:T118)</f>
        <v>#DIV/0!</v>
      </c>
    </row>
    <row r="119" spans="1:21">
      <c r="A119" s="263"/>
      <c r="B119" s="225">
        <f t="shared" si="11"/>
        <v>2023</v>
      </c>
      <c r="C119" s="198" t="e">
        <f>IF(C$116&lt;&gt;"", IF(SUM(C$117:C118)&lt;C$116, C$116/'Factual Funding gap'!$B$152, 0),  "")</f>
        <v>#DIV/0!</v>
      </c>
      <c r="D119" s="198">
        <f>IF(D$116&lt;&gt;"", IF(SUM(D$117:D118)&lt;D$116, D$116/'Factual Funding gap'!$B$152, 0),  "")</f>
        <v>0</v>
      </c>
      <c r="E119" s="198">
        <f>IF(E$116&lt;&gt;"", IF(SUM(E$117:E118)&lt;E$116, E$116/'Factual Funding gap'!$B$152, 0),  "")</f>
        <v>0</v>
      </c>
      <c r="F119" s="198"/>
      <c r="G119" s="198"/>
      <c r="H119" s="198"/>
      <c r="I119" s="198"/>
      <c r="J119" s="198"/>
      <c r="K119" s="198"/>
      <c r="L119" s="198"/>
      <c r="M119" s="198"/>
      <c r="N119" s="198"/>
      <c r="O119" s="198"/>
      <c r="P119" s="198"/>
      <c r="Q119" s="198"/>
      <c r="R119" s="198"/>
      <c r="S119" s="198"/>
      <c r="T119" s="198"/>
      <c r="U119" s="197" t="e">
        <f t="shared" si="12"/>
        <v>#DIV/0!</v>
      </c>
    </row>
    <row r="120" spans="1:21">
      <c r="A120" s="263"/>
      <c r="B120" s="225">
        <f t="shared" si="11"/>
        <v>2024</v>
      </c>
      <c r="C120" s="198" t="e">
        <f>IF(C$116&lt;&gt;"", IF(SUM(C$117:C119)&lt;C$116, C$116/'Factual Funding gap'!$B$152, 0),  "")</f>
        <v>#DIV/0!</v>
      </c>
      <c r="D120" s="198">
        <f>IF(D$116&lt;&gt;"", IF(SUM(D$117:D119)&lt;D$116, D$116/'Factual Funding gap'!$B$152, 0),  "")</f>
        <v>0</v>
      </c>
      <c r="E120" s="198">
        <f>IF(E$116&lt;&gt;"", IF(SUM(E$117:E119)&lt;E$116, E$116/'Factual Funding gap'!$B$152, 0),  "")</f>
        <v>0</v>
      </c>
      <c r="F120" s="198">
        <f>IF(F$116&lt;&gt;"", IF(SUM(F$117:F119)&lt;F$116, F$116/'Factual Funding gap'!$B$152, 0),  "")</f>
        <v>0</v>
      </c>
      <c r="G120" s="198"/>
      <c r="H120" s="198"/>
      <c r="I120" s="198"/>
      <c r="J120" s="198"/>
      <c r="K120" s="198"/>
      <c r="L120" s="198"/>
      <c r="M120" s="198"/>
      <c r="N120" s="198"/>
      <c r="O120" s="198"/>
      <c r="P120" s="198"/>
      <c r="Q120" s="198"/>
      <c r="R120" s="198"/>
      <c r="S120" s="198"/>
      <c r="T120" s="198"/>
      <c r="U120" s="197" t="e">
        <f t="shared" si="12"/>
        <v>#DIV/0!</v>
      </c>
    </row>
    <row r="121" spans="1:21">
      <c r="A121" s="263"/>
      <c r="B121" s="225">
        <f t="shared" si="11"/>
        <v>2025</v>
      </c>
      <c r="C121" s="198" t="e">
        <f>IF(C$116&lt;&gt;"", IF(SUM(C$117:C120)&lt;C$116, C$116/'Factual Funding gap'!$B$152, 0),  "")</f>
        <v>#DIV/0!</v>
      </c>
      <c r="D121" s="198">
        <f>IF(D$116&lt;&gt;"", IF(SUM(D$117:D120)&lt;D$116, D$116/'Factual Funding gap'!$B$152, 0),  "")</f>
        <v>0</v>
      </c>
      <c r="E121" s="198">
        <f>IF(E$116&lt;&gt;"", IF(SUM(E$117:E120)&lt;E$116, E$116/'Factual Funding gap'!$B$152, 0),  "")</f>
        <v>0</v>
      </c>
      <c r="F121" s="198">
        <f>IF(F$116&lt;&gt;"", IF(SUM(F$117:F120)&lt;F$116, F$116/'Factual Funding gap'!$B$152, 0),  "")</f>
        <v>0</v>
      </c>
      <c r="G121" s="198">
        <f>IF(G$116&lt;&gt;"", IF(SUM(G$117:G120)&lt;G$116, G$116/'Factual Funding gap'!$B$152, 0),  "")</f>
        <v>0</v>
      </c>
      <c r="H121" s="198"/>
      <c r="I121" s="198"/>
      <c r="J121" s="198"/>
      <c r="K121" s="198"/>
      <c r="L121" s="198"/>
      <c r="M121" s="198"/>
      <c r="N121" s="198"/>
      <c r="O121" s="198"/>
      <c r="P121" s="198"/>
      <c r="Q121" s="198"/>
      <c r="R121" s="198"/>
      <c r="S121" s="198"/>
      <c r="T121" s="198"/>
      <c r="U121" s="197" t="e">
        <f t="shared" si="12"/>
        <v>#DIV/0!</v>
      </c>
    </row>
    <row r="122" spans="1:21">
      <c r="A122" s="263"/>
      <c r="B122" s="225">
        <f t="shared" si="11"/>
        <v>2026</v>
      </c>
      <c r="C122" s="198" t="e">
        <f>IF(C$116&lt;&gt;"", IF(SUM(C$117:C121)&lt;C$116, C$116/'Factual Funding gap'!$B$152, 0),  "")</f>
        <v>#DIV/0!</v>
      </c>
      <c r="D122" s="198">
        <f>IF(D$116&lt;&gt;"", IF(SUM(D$117:D121)&lt;D$116, D$116/'Factual Funding gap'!$B$152, 0),  "")</f>
        <v>0</v>
      </c>
      <c r="E122" s="198">
        <f>IF(E$116&lt;&gt;"", IF(SUM(E$117:E121)&lt;E$116, E$116/'Factual Funding gap'!$B$152, 0),  "")</f>
        <v>0</v>
      </c>
      <c r="F122" s="198">
        <f>IF(F$116&lt;&gt;"", IF(SUM(F$117:F121)&lt;F$116, F$116/'Factual Funding gap'!$B$152, 0),  "")</f>
        <v>0</v>
      </c>
      <c r="G122" s="198">
        <f>IF(G$116&lt;&gt;"", IF(SUM(G$117:G121)&lt;G$116, G$116/'Factual Funding gap'!$B$152, 0),  "")</f>
        <v>0</v>
      </c>
      <c r="H122" s="198">
        <f>IF(H$116&lt;&gt;"", IF(SUM(H$117:H121)&lt;H$116, H$116/'Factual Funding gap'!$B$152, 0),  "")</f>
        <v>0</v>
      </c>
      <c r="I122" s="198"/>
      <c r="J122" s="198"/>
      <c r="K122" s="198"/>
      <c r="L122" s="198"/>
      <c r="M122" s="198"/>
      <c r="N122" s="198"/>
      <c r="O122" s="198"/>
      <c r="P122" s="198"/>
      <c r="Q122" s="198"/>
      <c r="R122" s="198"/>
      <c r="S122" s="198"/>
      <c r="T122" s="198"/>
      <c r="U122" s="197" t="e">
        <f t="shared" si="12"/>
        <v>#DIV/0!</v>
      </c>
    </row>
    <row r="123" spans="1:21">
      <c r="A123" s="263"/>
      <c r="B123" s="225">
        <f t="shared" si="11"/>
        <v>2027</v>
      </c>
      <c r="C123" s="198" t="e">
        <f>IF(C$116&lt;&gt;"", IF(SUM(C$117:C122)&lt;C$116, C$116/'Factual Funding gap'!$B$152, 0),  "")</f>
        <v>#DIV/0!</v>
      </c>
      <c r="D123" s="198">
        <f>IF(D$116&lt;&gt;"", IF(SUM(D$117:D122)&lt;D$116, D$116/'Factual Funding gap'!$B$152, 0),  "")</f>
        <v>0</v>
      </c>
      <c r="E123" s="198">
        <f>IF(E$116&lt;&gt;"", IF(SUM(E$117:E122)&lt;E$116, E$116/'Factual Funding gap'!$B$152, 0),  "")</f>
        <v>0</v>
      </c>
      <c r="F123" s="198">
        <f>IF(F$116&lt;&gt;"", IF(SUM(F$117:F122)&lt;F$116, F$116/'Factual Funding gap'!$B$152, 0),  "")</f>
        <v>0</v>
      </c>
      <c r="G123" s="198">
        <f>IF(G$116&lt;&gt;"", IF(SUM(G$117:G122)&lt;G$116, G$116/'Factual Funding gap'!$B$152, 0),  "")</f>
        <v>0</v>
      </c>
      <c r="H123" s="198">
        <f>IF(H$116&lt;&gt;"", IF(SUM(H$117:H122)&lt;H$116, H$116/'Factual Funding gap'!$B$152, 0),  "")</f>
        <v>0</v>
      </c>
      <c r="I123" s="198">
        <f>IF(I$116&lt;&gt;"", IF(SUM(I$117:I122)&lt;I$116, I$116/'Factual Funding gap'!$B$152, 0),  "")</f>
        <v>0</v>
      </c>
      <c r="J123" s="198"/>
      <c r="K123" s="198"/>
      <c r="L123" s="198"/>
      <c r="M123" s="198"/>
      <c r="N123" s="198"/>
      <c r="O123" s="198"/>
      <c r="P123" s="198"/>
      <c r="Q123" s="198"/>
      <c r="R123" s="198"/>
      <c r="S123" s="198"/>
      <c r="T123" s="198"/>
      <c r="U123" s="197" t="e">
        <f t="shared" si="12"/>
        <v>#DIV/0!</v>
      </c>
    </row>
    <row r="124" spans="1:21">
      <c r="A124" s="263"/>
      <c r="B124" s="225">
        <f t="shared" si="11"/>
        <v>2028</v>
      </c>
      <c r="C124" s="198" t="e">
        <f>IF(C$116&lt;&gt;"", IF(SUM(C$117:C123)&lt;C$116, C$116/'Factual Funding gap'!$B$152, 0),  "")</f>
        <v>#DIV/0!</v>
      </c>
      <c r="D124" s="198">
        <f>IF(D$116&lt;&gt;"", IF(SUM(D$117:D123)&lt;D$116, D$116/'Factual Funding gap'!$B$152, 0),  "")</f>
        <v>0</v>
      </c>
      <c r="E124" s="198">
        <f>IF(E$116&lt;&gt;"", IF(SUM(E$117:E123)&lt;E$116, E$116/'Factual Funding gap'!$B$152, 0),  "")</f>
        <v>0</v>
      </c>
      <c r="F124" s="198">
        <f>IF(F$116&lt;&gt;"", IF(SUM(F$117:F123)&lt;F$116, F$116/'Factual Funding gap'!$B$152, 0),  "")</f>
        <v>0</v>
      </c>
      <c r="G124" s="198">
        <f>IF(G$116&lt;&gt;"", IF(SUM(G$117:G123)&lt;G$116, G$116/'Factual Funding gap'!$B$152, 0),  "")</f>
        <v>0</v>
      </c>
      <c r="H124" s="198">
        <f>IF(H$116&lt;&gt;"", IF(SUM(H$117:H123)&lt;H$116, H$116/'Factual Funding gap'!$B$152, 0),  "")</f>
        <v>0</v>
      </c>
      <c r="I124" s="198">
        <f>IF(I$116&lt;&gt;"", IF(SUM(I$117:I123)&lt;I$116, I$116/'Factual Funding gap'!$B$152, 0),  "")</f>
        <v>0</v>
      </c>
      <c r="J124" s="198">
        <f>IF(J$116&lt;&gt;"", IF(SUM(J$117:J123)&lt;J$116, J$116/'Factual Funding gap'!$B$152, 0),  "")</f>
        <v>0</v>
      </c>
      <c r="K124" s="198"/>
      <c r="L124" s="198"/>
      <c r="M124" s="198"/>
      <c r="N124" s="198"/>
      <c r="O124" s="198"/>
      <c r="P124" s="198"/>
      <c r="Q124" s="198"/>
      <c r="R124" s="198"/>
      <c r="S124" s="198"/>
      <c r="T124" s="198"/>
      <c r="U124" s="197" t="e">
        <f t="shared" si="12"/>
        <v>#DIV/0!</v>
      </c>
    </row>
    <row r="125" spans="1:21">
      <c r="A125" s="263"/>
      <c r="B125" s="225">
        <f t="shared" si="11"/>
        <v>2029</v>
      </c>
      <c r="C125" s="198" t="e">
        <f>IF(C$116&lt;&gt;"", IF(SUM(C$117:C124)&lt;C$116, C$116/'Factual Funding gap'!$B$152, 0),  "")</f>
        <v>#DIV/0!</v>
      </c>
      <c r="D125" s="198">
        <f>IF(D$116&lt;&gt;"", IF(SUM(D$117:D124)&lt;D$116, D$116/'Factual Funding gap'!$B$152, 0),  "")</f>
        <v>0</v>
      </c>
      <c r="E125" s="198">
        <f>IF(E$116&lt;&gt;"", IF(SUM(E$117:E124)&lt;E$116, E$116/'Factual Funding gap'!$B$152, 0),  "")</f>
        <v>0</v>
      </c>
      <c r="F125" s="198">
        <f>IF(F$116&lt;&gt;"", IF(SUM(F$117:F124)&lt;F$116, F$116/'Factual Funding gap'!$B$152, 0),  "")</f>
        <v>0</v>
      </c>
      <c r="G125" s="198">
        <f>IF(G$116&lt;&gt;"", IF(SUM(G$117:G124)&lt;G$116, G$116/'Factual Funding gap'!$B$152, 0),  "")</f>
        <v>0</v>
      </c>
      <c r="H125" s="198">
        <f>IF(H$116&lt;&gt;"", IF(SUM(H$117:H124)&lt;H$116, H$116/'Factual Funding gap'!$B$152, 0),  "")</f>
        <v>0</v>
      </c>
      <c r="I125" s="198">
        <f>IF(I$116&lt;&gt;"", IF(SUM(I$117:I124)&lt;I$116, I$116/'Factual Funding gap'!$B$152, 0),  "")</f>
        <v>0</v>
      </c>
      <c r="J125" s="198">
        <f>IF(J$116&lt;&gt;"", IF(SUM(J$117:J124)&lt;J$116, J$116/'Factual Funding gap'!$B$152, 0),  "")</f>
        <v>0</v>
      </c>
      <c r="K125" s="198">
        <f>IF(K$116&lt;&gt;"", IF(SUM(K$117:K124)&lt;K$116, K$116/'Factual Funding gap'!$B$152, 0),  "")</f>
        <v>0</v>
      </c>
      <c r="L125" s="198"/>
      <c r="M125" s="198"/>
      <c r="N125" s="198"/>
      <c r="O125" s="198"/>
      <c r="P125" s="198"/>
      <c r="Q125" s="198"/>
      <c r="R125" s="198"/>
      <c r="S125" s="198"/>
      <c r="T125" s="198"/>
      <c r="U125" s="197" t="e">
        <f t="shared" si="12"/>
        <v>#DIV/0!</v>
      </c>
    </row>
    <row r="126" spans="1:21">
      <c r="A126" s="263"/>
      <c r="B126" s="225">
        <f t="shared" si="11"/>
        <v>2030</v>
      </c>
      <c r="C126" s="198" t="e">
        <f>IF(C$116&lt;&gt;"", IF(SUM(C$117:C125)&lt;C$116, C$116/'Factual Funding gap'!$B$152, 0),  "")</f>
        <v>#DIV/0!</v>
      </c>
      <c r="D126" s="198">
        <f>IF(D$116&lt;&gt;"", IF(SUM(D$117:D125)&lt;D$116, D$116/'Factual Funding gap'!$B$152, 0),  "")</f>
        <v>0</v>
      </c>
      <c r="E126" s="198">
        <f>IF(E$116&lt;&gt;"", IF(SUM(E$117:E125)&lt;E$116, E$116/'Factual Funding gap'!$B$152, 0),  "")</f>
        <v>0</v>
      </c>
      <c r="F126" s="198">
        <f>IF(F$116&lt;&gt;"", IF(SUM(F$117:F125)&lt;F$116, F$116/'Factual Funding gap'!$B$152, 0),  "")</f>
        <v>0</v>
      </c>
      <c r="G126" s="198">
        <f>IF(G$116&lt;&gt;"", IF(SUM(G$117:G125)&lt;G$116, G$116/'Factual Funding gap'!$B$152, 0),  "")</f>
        <v>0</v>
      </c>
      <c r="H126" s="198">
        <f>IF(H$116&lt;&gt;"", IF(SUM(H$117:H125)&lt;H$116, H$116/'Factual Funding gap'!$B$152, 0),  "")</f>
        <v>0</v>
      </c>
      <c r="I126" s="198">
        <f>IF(I$116&lt;&gt;"", IF(SUM(I$117:I125)&lt;I$116, I$116/'Factual Funding gap'!$B$152, 0),  "")</f>
        <v>0</v>
      </c>
      <c r="J126" s="198">
        <f>IF(J$116&lt;&gt;"", IF(SUM(J$117:J125)&lt;J$116, J$116/'Factual Funding gap'!$B$152, 0),  "")</f>
        <v>0</v>
      </c>
      <c r="K126" s="198">
        <f>IF(K$116&lt;&gt;"", IF(SUM(K$117:K125)&lt;K$116, K$116/'Factual Funding gap'!$B$152, 0),  "")</f>
        <v>0</v>
      </c>
      <c r="L126" s="198">
        <f>IF(L$116&lt;&gt;"", IF(SUM(L$117:L125)&lt;L$116, L$116/'Factual Funding gap'!$B$152, 0),  "")</f>
        <v>0</v>
      </c>
      <c r="M126" s="198"/>
      <c r="N126" s="198"/>
      <c r="O126" s="198"/>
      <c r="P126" s="198"/>
      <c r="Q126" s="198"/>
      <c r="R126" s="198"/>
      <c r="S126" s="198"/>
      <c r="T126" s="198"/>
      <c r="U126" s="197" t="e">
        <f t="shared" si="12"/>
        <v>#DIV/0!</v>
      </c>
    </row>
    <row r="127" spans="1:21">
      <c r="A127" s="263"/>
      <c r="B127" s="225">
        <f t="shared" si="11"/>
        <v>2031</v>
      </c>
      <c r="C127" s="198" t="e">
        <f>IF(C$116&lt;&gt;"", IF(SUM(C$117:C126)&lt;C$116, C$116/'Factual Funding gap'!$B$152, 0),  "")</f>
        <v>#DIV/0!</v>
      </c>
      <c r="D127" s="198">
        <f>IF(D$116&lt;&gt;"", IF(SUM(D$117:D126)&lt;D$116, D$116/'Factual Funding gap'!$B$152, 0),  "")</f>
        <v>0</v>
      </c>
      <c r="E127" s="198">
        <f>IF(E$116&lt;&gt;"", IF(SUM(E$117:E126)&lt;E$116, E$116/'Factual Funding gap'!$B$152, 0),  "")</f>
        <v>0</v>
      </c>
      <c r="F127" s="198">
        <f>IF(F$116&lt;&gt;"", IF(SUM(F$117:F126)&lt;F$116, F$116/'Factual Funding gap'!$B$152, 0),  "")</f>
        <v>0</v>
      </c>
      <c r="G127" s="198">
        <f>IF(G$116&lt;&gt;"", IF(SUM(G$117:G126)&lt;G$116, G$116/'Factual Funding gap'!$B$152, 0),  "")</f>
        <v>0</v>
      </c>
      <c r="H127" s="198">
        <f>IF(H$116&lt;&gt;"", IF(SUM(H$117:H126)&lt;H$116, H$116/'Factual Funding gap'!$B$152, 0),  "")</f>
        <v>0</v>
      </c>
      <c r="I127" s="198">
        <f>IF(I$116&lt;&gt;"", IF(SUM(I$117:I126)&lt;I$116, I$116/'Factual Funding gap'!$B$152, 0),  "")</f>
        <v>0</v>
      </c>
      <c r="J127" s="198">
        <f>IF(J$116&lt;&gt;"", IF(SUM(J$117:J126)&lt;J$116, J$116/'Factual Funding gap'!$B$152, 0),  "")</f>
        <v>0</v>
      </c>
      <c r="K127" s="198">
        <f>IF(K$116&lt;&gt;"", IF(SUM(K$117:K126)&lt;K$116, K$116/'Factual Funding gap'!$B$152, 0),  "")</f>
        <v>0</v>
      </c>
      <c r="L127" s="198">
        <f>IF(L$116&lt;&gt;"", IF(SUM(L$117:L126)&lt;L$116, L$116/'Factual Funding gap'!$B$152, 0),  "")</f>
        <v>0</v>
      </c>
      <c r="M127" s="198">
        <f>IF(M$116&lt;&gt;"", IF(SUM(M$117:M126)&lt;M$116, M$116/'Factual Funding gap'!$B$152, 0),  "")</f>
        <v>0</v>
      </c>
      <c r="N127" s="198"/>
      <c r="O127" s="198"/>
      <c r="P127" s="198"/>
      <c r="Q127" s="198"/>
      <c r="R127" s="198"/>
      <c r="S127" s="198"/>
      <c r="T127" s="198"/>
      <c r="U127" s="197" t="e">
        <f t="shared" si="12"/>
        <v>#DIV/0!</v>
      </c>
    </row>
    <row r="128" spans="1:21">
      <c r="A128" s="263"/>
      <c r="B128" s="225">
        <f t="shared" si="11"/>
        <v>2032</v>
      </c>
      <c r="C128" s="198" t="e">
        <f>IF(C$116&lt;&gt;"", IF(SUM(C$117:C127)&lt;C$116, C$116/'Factual Funding gap'!$B$152, 0),  "")</f>
        <v>#DIV/0!</v>
      </c>
      <c r="D128" s="198">
        <f>IF(D$116&lt;&gt;"", IF(SUM(D$117:D127)&lt;D$116, D$116/'Factual Funding gap'!$B$152, 0),  "")</f>
        <v>0</v>
      </c>
      <c r="E128" s="198">
        <f>IF(E$116&lt;&gt;"", IF(SUM(E$117:E127)&lt;E$116, E$116/'Factual Funding gap'!$B$152, 0),  "")</f>
        <v>0</v>
      </c>
      <c r="F128" s="198">
        <f>IF(F$116&lt;&gt;"", IF(SUM(F$117:F127)&lt;F$116, F$116/'Factual Funding gap'!$B$152, 0),  "")</f>
        <v>0</v>
      </c>
      <c r="G128" s="198">
        <f>IF(G$116&lt;&gt;"", IF(SUM(G$117:G127)&lt;G$116, G$116/'Factual Funding gap'!$B$152, 0),  "")</f>
        <v>0</v>
      </c>
      <c r="H128" s="198">
        <f>IF(H$116&lt;&gt;"", IF(SUM(H$117:H127)&lt;H$116, H$116/'Factual Funding gap'!$B$152, 0),  "")</f>
        <v>0</v>
      </c>
      <c r="I128" s="198">
        <f>IF(I$116&lt;&gt;"", IF(SUM(I$117:I127)&lt;I$116, I$116/'Factual Funding gap'!$B$152, 0),  "")</f>
        <v>0</v>
      </c>
      <c r="J128" s="198">
        <f>IF(J$116&lt;&gt;"", IF(SUM(J$117:J127)&lt;J$116, J$116/'Factual Funding gap'!$B$152, 0),  "")</f>
        <v>0</v>
      </c>
      <c r="K128" s="198">
        <f>IF(K$116&lt;&gt;"", IF(SUM(K$117:K127)&lt;K$116, K$116/'Factual Funding gap'!$B$152, 0),  "")</f>
        <v>0</v>
      </c>
      <c r="L128" s="198">
        <f>IF(L$116&lt;&gt;"", IF(SUM(L$117:L127)&lt;L$116, L$116/'Factual Funding gap'!$B$152, 0),  "")</f>
        <v>0</v>
      </c>
      <c r="M128" s="198">
        <f>IF(M$116&lt;&gt;"", IF(SUM(M$117:M127)&lt;M$116, M$116/'Factual Funding gap'!$B$152, 0),  "")</f>
        <v>0</v>
      </c>
      <c r="N128" s="198">
        <f>IF(N$116&lt;&gt;"", IF(SUM(N$117:N127)&lt;N$116, N$116/'Factual Funding gap'!$B$152, 0),  "")</f>
        <v>0</v>
      </c>
      <c r="O128" s="198"/>
      <c r="P128" s="198"/>
      <c r="Q128" s="198"/>
      <c r="R128" s="198"/>
      <c r="S128" s="198"/>
      <c r="T128" s="198"/>
      <c r="U128" s="197" t="e">
        <f t="shared" si="12"/>
        <v>#DIV/0!</v>
      </c>
    </row>
    <row r="129" spans="1:21">
      <c r="A129" s="263"/>
      <c r="B129" s="225">
        <f t="shared" si="11"/>
        <v>2033</v>
      </c>
      <c r="C129" s="198" t="e">
        <f>IF(C$116&lt;&gt;"", IF(SUM(C$117:C128)&lt;C$116, C$116/'Factual Funding gap'!$B$152, 0),  "")</f>
        <v>#DIV/0!</v>
      </c>
      <c r="D129" s="198">
        <f>IF(D$116&lt;&gt;"", IF(SUM(D$117:D128)&lt;D$116, D$116/'Factual Funding gap'!$B$152, 0),  "")</f>
        <v>0</v>
      </c>
      <c r="E129" s="198">
        <f>IF(E$116&lt;&gt;"", IF(SUM(E$117:E128)&lt;E$116, E$116/'Factual Funding gap'!$B$152, 0),  "")</f>
        <v>0</v>
      </c>
      <c r="F129" s="198">
        <f>IF(F$116&lt;&gt;"", IF(SUM(F$117:F128)&lt;F$116, F$116/'Factual Funding gap'!$B$152, 0),  "")</f>
        <v>0</v>
      </c>
      <c r="G129" s="198">
        <f>IF(G$116&lt;&gt;"", IF(SUM(G$117:G128)&lt;G$116, G$116/'Factual Funding gap'!$B$152, 0),  "")</f>
        <v>0</v>
      </c>
      <c r="H129" s="198">
        <f>IF(H$116&lt;&gt;"", IF(SUM(H$117:H128)&lt;H$116, H$116/'Factual Funding gap'!$B$152, 0),  "")</f>
        <v>0</v>
      </c>
      <c r="I129" s="198">
        <f>IF(I$116&lt;&gt;"", IF(SUM(I$117:I128)&lt;I$116, I$116/'Factual Funding gap'!$B$152, 0),  "")</f>
        <v>0</v>
      </c>
      <c r="J129" s="198">
        <f>IF(J$116&lt;&gt;"", IF(SUM(J$117:J128)&lt;J$116, J$116/'Factual Funding gap'!$B$152, 0),  "")</f>
        <v>0</v>
      </c>
      <c r="K129" s="198">
        <f>IF(K$116&lt;&gt;"", IF(SUM(K$117:K128)&lt;K$116, K$116/'Factual Funding gap'!$B$152, 0),  "")</f>
        <v>0</v>
      </c>
      <c r="L129" s="198">
        <f>IF(L$116&lt;&gt;"", IF(SUM(L$117:L128)&lt;L$116, L$116/'Factual Funding gap'!$B$152, 0),  "")</f>
        <v>0</v>
      </c>
      <c r="M129" s="198">
        <f>IF(M$116&lt;&gt;"", IF(SUM(M$117:M128)&lt;M$116, M$116/'Factual Funding gap'!$B$152, 0),  "")</f>
        <v>0</v>
      </c>
      <c r="N129" s="198">
        <f>IF(N$116&lt;&gt;"", IF(SUM(N$117:N128)&lt;N$116, N$116/'Factual Funding gap'!$B$152, 0),  "")</f>
        <v>0</v>
      </c>
      <c r="O129" s="198">
        <f>IF(O$116&lt;&gt;"", IF(SUM(O$117:O128)&lt;O$116, O$116/'Factual Funding gap'!$B$152, 0),  "")</f>
        <v>0</v>
      </c>
      <c r="P129" s="198"/>
      <c r="Q129" s="198"/>
      <c r="R129" s="198"/>
      <c r="S129" s="198"/>
      <c r="T129" s="198"/>
      <c r="U129" s="197" t="e">
        <f t="shared" si="12"/>
        <v>#DIV/0!</v>
      </c>
    </row>
    <row r="130" spans="1:21">
      <c r="A130" s="263"/>
      <c r="B130" s="225">
        <f t="shared" si="11"/>
        <v>2034</v>
      </c>
      <c r="C130" s="198" t="e">
        <f>IF(C$116&lt;&gt;"", IF(SUM(C$117:C129)&lt;C$116, C$116/'Factual Funding gap'!$B$152, 0),  "")</f>
        <v>#DIV/0!</v>
      </c>
      <c r="D130" s="198">
        <f>IF(D$116&lt;&gt;"", IF(SUM(D$117:D129)&lt;D$116, D$116/'Factual Funding gap'!$B$152, 0),  "")</f>
        <v>0</v>
      </c>
      <c r="E130" s="198">
        <f>IF(E$116&lt;&gt;"", IF(SUM(E$117:E129)&lt;E$116, E$116/'Factual Funding gap'!$B$152, 0),  "")</f>
        <v>0</v>
      </c>
      <c r="F130" s="198">
        <f>IF(F$116&lt;&gt;"", IF(SUM(F$117:F129)&lt;F$116, F$116/'Factual Funding gap'!$B$152, 0),  "")</f>
        <v>0</v>
      </c>
      <c r="G130" s="198">
        <f>IF(G$116&lt;&gt;"", IF(SUM(G$117:G129)&lt;G$116, G$116/'Factual Funding gap'!$B$152, 0),  "")</f>
        <v>0</v>
      </c>
      <c r="H130" s="198">
        <f>IF(H$116&lt;&gt;"", IF(SUM(H$117:H129)&lt;H$116, H$116/'Factual Funding gap'!$B$152, 0),  "")</f>
        <v>0</v>
      </c>
      <c r="I130" s="198">
        <f>IF(I$116&lt;&gt;"", IF(SUM(I$117:I129)&lt;I$116, I$116/'Factual Funding gap'!$B$152, 0),  "")</f>
        <v>0</v>
      </c>
      <c r="J130" s="198">
        <f>IF(J$116&lt;&gt;"", IF(SUM(J$117:J129)&lt;J$116, J$116/'Factual Funding gap'!$B$152, 0),  "")</f>
        <v>0</v>
      </c>
      <c r="K130" s="198">
        <f>IF(K$116&lt;&gt;"", IF(SUM(K$117:K129)&lt;K$116, K$116/'Factual Funding gap'!$B$152, 0),  "")</f>
        <v>0</v>
      </c>
      <c r="L130" s="198">
        <f>IF(L$116&lt;&gt;"", IF(SUM(L$117:L129)&lt;L$116, L$116/'Factual Funding gap'!$B$152, 0),  "")</f>
        <v>0</v>
      </c>
      <c r="M130" s="198">
        <f>IF(M$116&lt;&gt;"", IF(SUM(M$117:M129)&lt;M$116, M$116/'Factual Funding gap'!$B$152, 0),  "")</f>
        <v>0</v>
      </c>
      <c r="N130" s="198">
        <f>IF(N$116&lt;&gt;"", IF(SUM(N$117:N129)&lt;N$116, N$116/'Factual Funding gap'!$B$152, 0),  "")</f>
        <v>0</v>
      </c>
      <c r="O130" s="198">
        <f>IF(O$116&lt;&gt;"", IF(SUM(O$117:O129)&lt;O$116, O$116/'Factual Funding gap'!$B$152, 0),  "")</f>
        <v>0</v>
      </c>
      <c r="P130" s="198">
        <f>IF(P$116&lt;&gt;"", IF(SUM(P$117:P129)&lt;P$116, P$116/'Factual Funding gap'!$B$152, 0),  "")</f>
        <v>0</v>
      </c>
      <c r="Q130" s="198"/>
      <c r="R130" s="198"/>
      <c r="S130" s="198"/>
      <c r="T130" s="198"/>
      <c r="U130" s="197" t="e">
        <f t="shared" si="12"/>
        <v>#DIV/0!</v>
      </c>
    </row>
    <row r="131" spans="1:21">
      <c r="A131" s="263"/>
      <c r="B131" s="225">
        <f t="shared" si="11"/>
        <v>2035</v>
      </c>
      <c r="C131" s="198" t="e">
        <f>IF(C$116&lt;&gt;"", IF(SUM(C$117:C130)&lt;C$116, C$116/'Factual Funding gap'!$B$152, 0),  "")</f>
        <v>#DIV/0!</v>
      </c>
      <c r="D131" s="198">
        <f>IF(D$116&lt;&gt;"", IF(SUM(D$117:D130)&lt;D$116, D$116/'Factual Funding gap'!$B$152, 0),  "")</f>
        <v>0</v>
      </c>
      <c r="E131" s="198">
        <f>IF(E$116&lt;&gt;"", IF(SUM(E$117:E130)&lt;E$116, E$116/'Factual Funding gap'!$B$152, 0),  "")</f>
        <v>0</v>
      </c>
      <c r="F131" s="198">
        <f>IF(F$116&lt;&gt;"", IF(SUM(F$117:F130)&lt;F$116, F$116/'Factual Funding gap'!$B$152, 0),  "")</f>
        <v>0</v>
      </c>
      <c r="G131" s="198">
        <f>IF(G$116&lt;&gt;"", IF(SUM(G$117:G130)&lt;G$116, G$116/'Factual Funding gap'!$B$152, 0),  "")</f>
        <v>0</v>
      </c>
      <c r="H131" s="198">
        <f>IF(H$116&lt;&gt;"", IF(SUM(H$117:H130)&lt;H$116, H$116/'Factual Funding gap'!$B$152, 0),  "")</f>
        <v>0</v>
      </c>
      <c r="I131" s="198">
        <f>IF(I$116&lt;&gt;"", IF(SUM(I$117:I130)&lt;I$116, I$116/'Factual Funding gap'!$B$152, 0),  "")</f>
        <v>0</v>
      </c>
      <c r="J131" s="198">
        <f>IF(J$116&lt;&gt;"", IF(SUM(J$117:J130)&lt;J$116, J$116/'Factual Funding gap'!$B$152, 0),  "")</f>
        <v>0</v>
      </c>
      <c r="K131" s="198">
        <f>IF(K$116&lt;&gt;"", IF(SUM(K$117:K130)&lt;K$116, K$116/'Factual Funding gap'!$B$152, 0),  "")</f>
        <v>0</v>
      </c>
      <c r="L131" s="198">
        <f>IF(L$116&lt;&gt;"", IF(SUM(L$117:L130)&lt;L$116, L$116/'Factual Funding gap'!$B$152, 0),  "")</f>
        <v>0</v>
      </c>
      <c r="M131" s="198">
        <f>IF(M$116&lt;&gt;"", IF(SUM(M$117:M130)&lt;M$116, M$116/'Factual Funding gap'!$B$152, 0),  "")</f>
        <v>0</v>
      </c>
      <c r="N131" s="198">
        <f>IF(N$116&lt;&gt;"", IF(SUM(N$117:N130)&lt;N$116, N$116/'Factual Funding gap'!$B$152, 0),  "")</f>
        <v>0</v>
      </c>
      <c r="O131" s="198">
        <f>IF(O$116&lt;&gt;"", IF(SUM(O$117:O130)&lt;O$116, O$116/'Factual Funding gap'!$B$152, 0),  "")</f>
        <v>0</v>
      </c>
      <c r="P131" s="198">
        <f>IF(P$116&lt;&gt;"", IF(SUM(P$117:P130)&lt;P$116, P$116/'Factual Funding gap'!$B$152, 0),  "")</f>
        <v>0</v>
      </c>
      <c r="Q131" s="198">
        <f>IF(Q$116&lt;&gt;"", IF(SUM(Q$117:Q130)&lt;Q$116, Q$116/'Factual Funding gap'!$B$152, 0),  "")</f>
        <v>0</v>
      </c>
      <c r="R131" s="198"/>
      <c r="S131" s="198"/>
      <c r="T131" s="198"/>
      <c r="U131" s="197" t="e">
        <f t="shared" si="12"/>
        <v>#DIV/0!</v>
      </c>
    </row>
    <row r="132" spans="1:21">
      <c r="A132" s="263"/>
      <c r="B132" s="225">
        <f t="shared" si="11"/>
        <v>2036</v>
      </c>
      <c r="C132" s="198" t="e">
        <f>IF(C$116&lt;&gt;"", IF(SUM(C$117:C131)&lt;C$116, C$116/'Factual Funding gap'!$B$152, 0),  "")</f>
        <v>#DIV/0!</v>
      </c>
      <c r="D132" s="198">
        <f>IF(D$116&lt;&gt;"", IF(SUM(D$117:D131)&lt;D$116, D$116/'Factual Funding gap'!$B$152, 0),  "")</f>
        <v>0</v>
      </c>
      <c r="E132" s="198">
        <f>IF(E$116&lt;&gt;"", IF(SUM(E$117:E131)&lt;E$116, E$116/'Factual Funding gap'!$B$152, 0),  "")</f>
        <v>0</v>
      </c>
      <c r="F132" s="198">
        <f>IF(F$116&lt;&gt;"", IF(SUM(F$117:F131)&lt;F$116, F$116/'Factual Funding gap'!$B$152, 0),  "")</f>
        <v>0</v>
      </c>
      <c r="G132" s="198">
        <f>IF(G$116&lt;&gt;"", IF(SUM(G$117:G131)&lt;G$116, G$116/'Factual Funding gap'!$B$152, 0),  "")</f>
        <v>0</v>
      </c>
      <c r="H132" s="198">
        <f>IF(H$116&lt;&gt;"", IF(SUM(H$117:H131)&lt;H$116, H$116/'Factual Funding gap'!$B$152, 0),  "")</f>
        <v>0</v>
      </c>
      <c r="I132" s="198">
        <f>IF(I$116&lt;&gt;"", IF(SUM(I$117:I131)&lt;I$116, I$116/'Factual Funding gap'!$B$152, 0),  "")</f>
        <v>0</v>
      </c>
      <c r="J132" s="198">
        <f>IF(J$116&lt;&gt;"", IF(SUM(J$117:J131)&lt;J$116, J$116/'Factual Funding gap'!$B$152, 0),  "")</f>
        <v>0</v>
      </c>
      <c r="K132" s="198">
        <f>IF(K$116&lt;&gt;"", IF(SUM(K$117:K131)&lt;K$116, K$116/'Factual Funding gap'!$B$152, 0),  "")</f>
        <v>0</v>
      </c>
      <c r="L132" s="198">
        <f>IF(L$116&lt;&gt;"", IF(SUM(L$117:L131)&lt;L$116, L$116/'Factual Funding gap'!$B$152, 0),  "")</f>
        <v>0</v>
      </c>
      <c r="M132" s="198">
        <f>IF(M$116&lt;&gt;"", IF(SUM(M$117:M131)&lt;M$116, M$116/'Factual Funding gap'!$B$152, 0),  "")</f>
        <v>0</v>
      </c>
      <c r="N132" s="198">
        <f>IF(N$116&lt;&gt;"", IF(SUM(N$117:N131)&lt;N$116, N$116/'Factual Funding gap'!$B$152, 0),  "")</f>
        <v>0</v>
      </c>
      <c r="O132" s="198">
        <f>IF(O$116&lt;&gt;"", IF(SUM(O$117:O131)&lt;O$116, O$116/'Factual Funding gap'!$B$152, 0),  "")</f>
        <v>0</v>
      </c>
      <c r="P132" s="198">
        <f>IF(P$116&lt;&gt;"", IF(SUM(P$117:P131)&lt;P$116, P$116/'Factual Funding gap'!$B$152, 0),  "")</f>
        <v>0</v>
      </c>
      <c r="Q132" s="198">
        <f>IF(Q$116&lt;&gt;"", IF(SUM(Q$117:Q131)&lt;Q$116, Q$116/'Factual Funding gap'!$B$152, 0),  "")</f>
        <v>0</v>
      </c>
      <c r="R132" s="198">
        <f>IF(R$116&lt;&gt;"", IF(SUM(R$117:R131)&lt;R$116, R$116/'Factual Funding gap'!$B$152, 0),  "")</f>
        <v>0</v>
      </c>
      <c r="S132" s="198"/>
      <c r="T132" s="198"/>
      <c r="U132" s="197" t="e">
        <f t="shared" si="12"/>
        <v>#DIV/0!</v>
      </c>
    </row>
    <row r="133" spans="1:21">
      <c r="A133" s="263"/>
      <c r="B133" s="225">
        <f t="shared" si="11"/>
        <v>2037</v>
      </c>
      <c r="C133" s="198" t="e">
        <f>IF(C$116&lt;&gt;"", IF(SUM(C$117:C132)&lt;C$116, C$116/'Factual Funding gap'!$B$152, 0),  "")</f>
        <v>#DIV/0!</v>
      </c>
      <c r="D133" s="198">
        <f>IF(D$116&lt;&gt;"", IF(SUM(D$117:D132)&lt;D$116, D$116/'Factual Funding gap'!$B$152, 0),  "")</f>
        <v>0</v>
      </c>
      <c r="E133" s="198">
        <f>IF(E$116&lt;&gt;"", IF(SUM(E$117:E132)&lt;E$116, E$116/'Factual Funding gap'!$B$152, 0),  "")</f>
        <v>0</v>
      </c>
      <c r="F133" s="198">
        <f>IF(F$116&lt;&gt;"", IF(SUM(F$117:F132)&lt;F$116, F$116/'Factual Funding gap'!$B$152, 0),  "")</f>
        <v>0</v>
      </c>
      <c r="G133" s="198">
        <f>IF(G$116&lt;&gt;"", IF(SUM(G$117:G132)&lt;G$116, G$116/'Factual Funding gap'!$B$152, 0),  "")</f>
        <v>0</v>
      </c>
      <c r="H133" s="198">
        <f>IF(H$116&lt;&gt;"", IF(SUM(H$117:H132)&lt;H$116, H$116/'Factual Funding gap'!$B$152, 0),  "")</f>
        <v>0</v>
      </c>
      <c r="I133" s="198">
        <f>IF(I$116&lt;&gt;"", IF(SUM(I$117:I132)&lt;I$116, I$116/'Factual Funding gap'!$B$152, 0),  "")</f>
        <v>0</v>
      </c>
      <c r="J133" s="198">
        <f>IF(J$116&lt;&gt;"", IF(SUM(J$117:J132)&lt;J$116, J$116/'Factual Funding gap'!$B$152, 0),  "")</f>
        <v>0</v>
      </c>
      <c r="K133" s="198">
        <f>IF(K$116&lt;&gt;"", IF(SUM(K$117:K132)&lt;K$116, K$116/'Factual Funding gap'!$B$152, 0),  "")</f>
        <v>0</v>
      </c>
      <c r="L133" s="198">
        <f>IF(L$116&lt;&gt;"", IF(SUM(L$117:L132)&lt;L$116, L$116/'Factual Funding gap'!$B$152, 0),  "")</f>
        <v>0</v>
      </c>
      <c r="M133" s="198">
        <f>IF(M$116&lt;&gt;"", IF(SUM(M$117:M132)&lt;M$116, M$116/'Factual Funding gap'!$B$152, 0),  "")</f>
        <v>0</v>
      </c>
      <c r="N133" s="198">
        <f>IF(N$116&lt;&gt;"", IF(SUM(N$117:N132)&lt;N$116, N$116/'Factual Funding gap'!$B$152, 0),  "")</f>
        <v>0</v>
      </c>
      <c r="O133" s="198">
        <f>IF(O$116&lt;&gt;"", IF(SUM(O$117:O132)&lt;O$116, O$116/'Factual Funding gap'!$B$152, 0),  "")</f>
        <v>0</v>
      </c>
      <c r="P133" s="198">
        <f>IF(P$116&lt;&gt;"", IF(SUM(P$117:P132)&lt;P$116, P$116/'Factual Funding gap'!$B$152, 0),  "")</f>
        <v>0</v>
      </c>
      <c r="Q133" s="198">
        <f>IF(Q$116&lt;&gt;"", IF(SUM(Q$117:Q132)&lt;Q$116, Q$116/'Factual Funding gap'!$B$152, 0),  "")</f>
        <v>0</v>
      </c>
      <c r="R133" s="198">
        <f>IF(R$116&lt;&gt;"", IF(SUM(R$117:R132)&lt;R$116, R$116/'Factual Funding gap'!$B$152, 0),  "")</f>
        <v>0</v>
      </c>
      <c r="S133" s="198">
        <f>IF(S$116&lt;&gt;"", IF(SUM(S$117:S132)&lt;S$116, S$116/'Factual Funding gap'!$B$152, 0),  "")</f>
        <v>0</v>
      </c>
      <c r="T133" s="198"/>
      <c r="U133" s="197" t="e">
        <f t="shared" si="12"/>
        <v>#DIV/0!</v>
      </c>
    </row>
    <row r="134" spans="1:21">
      <c r="A134" s="264"/>
      <c r="B134" s="226">
        <f>B107</f>
        <v>2038</v>
      </c>
      <c r="C134" s="199" t="e">
        <f>IF(C$116&lt;&gt;"", IF(SUM(C$117:C133)&lt;C$116, C$116/'Factual Funding gap'!$B$152, 0),  "")</f>
        <v>#DIV/0!</v>
      </c>
      <c r="D134" s="199">
        <f>IF(D$116&lt;&gt;"", IF(SUM(D$117:D133)&lt;D$116, D$116/'Factual Funding gap'!$B$152, 0),  "")</f>
        <v>0</v>
      </c>
      <c r="E134" s="199">
        <f>IF(E$116&lt;&gt;"", IF(SUM(E$117:E133)&lt;E$116, E$116/'Factual Funding gap'!$B$152, 0),  "")</f>
        <v>0</v>
      </c>
      <c r="F134" s="199">
        <f>IF(F$116&lt;&gt;"", IF(SUM(F$117:F133)&lt;F$116, F$116/'Factual Funding gap'!$B$152, 0),  "")</f>
        <v>0</v>
      </c>
      <c r="G134" s="199">
        <f>IF(G$116&lt;&gt;"", IF(SUM(G$117:G133)&lt;G$116, G$116/'Factual Funding gap'!$B$152, 0),  "")</f>
        <v>0</v>
      </c>
      <c r="H134" s="199">
        <f>IF(H$116&lt;&gt;"", IF(SUM(H$117:H133)&lt;H$116, H$116/'Factual Funding gap'!$B$152, 0),  "")</f>
        <v>0</v>
      </c>
      <c r="I134" s="199">
        <f>IF(I$116&lt;&gt;"", IF(SUM(I$117:I133)&lt;I$116, I$116/'Factual Funding gap'!$B$152, 0),  "")</f>
        <v>0</v>
      </c>
      <c r="J134" s="199">
        <f>IF(J$116&lt;&gt;"", IF(SUM(J$117:J133)&lt;J$116, J$116/'Factual Funding gap'!$B$152, 0),  "")</f>
        <v>0</v>
      </c>
      <c r="K134" s="199">
        <f>IF(K$116&lt;&gt;"", IF(SUM(K$117:K133)&lt;K$116, K$116/'Factual Funding gap'!$B$152, 0),  "")</f>
        <v>0</v>
      </c>
      <c r="L134" s="199">
        <f>IF(L$116&lt;&gt;"", IF(SUM(L$117:L133)&lt;L$116, L$116/'Factual Funding gap'!$B$152, 0),  "")</f>
        <v>0</v>
      </c>
      <c r="M134" s="199">
        <f>IF(M$116&lt;&gt;"", IF(SUM(M$117:M133)&lt;M$116, M$116/'Factual Funding gap'!$B$152, 0),  "")</f>
        <v>0</v>
      </c>
      <c r="N134" s="199">
        <f>IF(N$116&lt;&gt;"", IF(SUM(N$117:N133)&lt;N$116, N$116/'Factual Funding gap'!$B$152, 0),  "")</f>
        <v>0</v>
      </c>
      <c r="O134" s="199">
        <f>IF(O$116&lt;&gt;"", IF(SUM(O$117:O133)&lt;O$116, O$116/'Factual Funding gap'!$B$152, 0),  "")</f>
        <v>0</v>
      </c>
      <c r="P134" s="199">
        <f>IF(P$116&lt;&gt;"", IF(SUM(P$117:P133)&lt;P$116, P$116/'Factual Funding gap'!$B$152, 0),  "")</f>
        <v>0</v>
      </c>
      <c r="Q134" s="199">
        <f>IF(Q$116&lt;&gt;"", IF(SUM(Q$117:Q133)&lt;Q$116, Q$116/'Factual Funding gap'!$B$152, 0),  "")</f>
        <v>0</v>
      </c>
      <c r="R134" s="199">
        <f>IF(R$116&lt;&gt;"", IF(SUM(R$117:R133)&lt;R$116, R$116/'Factual Funding gap'!$B$152, 0),  "")</f>
        <v>0</v>
      </c>
      <c r="S134" s="199">
        <f>IF(S$116&lt;&gt;"", IF(SUM(S$117:S133)&lt;S$116, S$116/'Factual Funding gap'!$B$152, 0),  "")</f>
        <v>0</v>
      </c>
      <c r="T134" s="199">
        <f>IF(T$116&lt;&gt;"", IF(SUM(T$117:T133)&lt;T$116, T$116/'Factual Funding gap'!$B$152, 0),  "")</f>
        <v>0</v>
      </c>
      <c r="U134" s="197" t="e">
        <f t="shared" si="12"/>
        <v>#DIV/0!</v>
      </c>
    </row>
    <row r="135" spans="1:21">
      <c r="A135" s="19" t="s">
        <v>124</v>
      </c>
      <c r="C135" s="198" t="e">
        <f>IF(C116&lt;&gt;"", C116-SUM(C117:C134), "")</f>
        <v>#DIV/0!</v>
      </c>
      <c r="D135" s="198">
        <f t="shared" ref="D135:T135" si="13">IF(D116&lt;&gt;"", D116-SUM(D117:D134), "")</f>
        <v>0</v>
      </c>
      <c r="E135" s="198">
        <f t="shared" si="13"/>
        <v>0</v>
      </c>
      <c r="F135" s="198">
        <f t="shared" si="13"/>
        <v>0</v>
      </c>
      <c r="G135" s="198">
        <f t="shared" si="13"/>
        <v>0</v>
      </c>
      <c r="H135" s="198">
        <f t="shared" si="13"/>
        <v>0</v>
      </c>
      <c r="I135" s="198">
        <f t="shared" si="13"/>
        <v>0</v>
      </c>
      <c r="J135" s="198">
        <f t="shared" si="13"/>
        <v>0</v>
      </c>
      <c r="K135" s="198">
        <f>IF(K116&lt;&gt;"", K116-SUM(K117:K134), "")</f>
        <v>0</v>
      </c>
      <c r="L135" s="198">
        <f t="shared" si="13"/>
        <v>0</v>
      </c>
      <c r="M135" s="198">
        <f t="shared" si="13"/>
        <v>0</v>
      </c>
      <c r="N135" s="198">
        <f t="shared" si="13"/>
        <v>0</v>
      </c>
      <c r="O135" s="198">
        <f t="shared" si="13"/>
        <v>0</v>
      </c>
      <c r="P135" s="198">
        <f t="shared" si="13"/>
        <v>0</v>
      </c>
      <c r="Q135" s="198">
        <f t="shared" si="13"/>
        <v>0</v>
      </c>
      <c r="R135" s="198">
        <f t="shared" si="13"/>
        <v>0</v>
      </c>
      <c r="S135" s="198">
        <f t="shared" si="13"/>
        <v>0</v>
      </c>
      <c r="T135" s="198">
        <f t="shared" si="13"/>
        <v>0</v>
      </c>
      <c r="U135" s="195"/>
    </row>
    <row r="136" spans="1:21">
      <c r="A136" s="19" t="s">
        <v>125</v>
      </c>
      <c r="T136" s="211" t="e">
        <f>SUM(C135:T135)</f>
        <v>#DIV/0!</v>
      </c>
    </row>
    <row r="139" spans="1:21">
      <c r="A139" s="65" t="s">
        <v>138</v>
      </c>
    </row>
    <row r="140" spans="1:21" ht="9.9499999999999993" customHeight="1">
      <c r="A140" s="65"/>
    </row>
    <row r="141" spans="1:21">
      <c r="A141" s="65" t="s">
        <v>137</v>
      </c>
    </row>
    <row r="142" spans="1:21" ht="6" customHeight="1">
      <c r="A142" s="65"/>
    </row>
    <row r="143" spans="1:21" ht="51.6" customHeight="1">
      <c r="A143" s="91" t="s">
        <v>139</v>
      </c>
      <c r="B143" s="262" t="s">
        <v>143</v>
      </c>
      <c r="C143" s="262"/>
      <c r="D143" s="262"/>
      <c r="E143" s="262"/>
      <c r="F143" s="262"/>
      <c r="G143" s="262"/>
      <c r="H143" s="262"/>
      <c r="I143" s="262"/>
      <c r="J143" s="262"/>
      <c r="K143" s="262"/>
      <c r="L143" s="262"/>
      <c r="M143" s="262"/>
      <c r="N143" s="262"/>
      <c r="O143" s="262"/>
      <c r="P143" s="262"/>
      <c r="Q143" s="262"/>
      <c r="R143" s="262"/>
      <c r="S143" s="262"/>
      <c r="T143" s="262"/>
    </row>
    <row r="144" spans="1:21" ht="9.6" customHeight="1">
      <c r="A144" s="91"/>
      <c r="B144" s="91"/>
      <c r="C144" s="91"/>
      <c r="D144" s="91"/>
      <c r="E144" s="91"/>
      <c r="F144" s="91"/>
      <c r="G144" s="91"/>
      <c r="H144" s="91"/>
    </row>
    <row r="145" spans="1:21">
      <c r="A145" s="91" t="s">
        <v>140</v>
      </c>
      <c r="B145" s="91"/>
      <c r="C145" s="224">
        <f>C$31</f>
        <v>2021</v>
      </c>
      <c r="D145" s="224">
        <f t="shared" ref="D145:U145" si="14">D$31</f>
        <v>2022</v>
      </c>
      <c r="E145" s="224">
        <f t="shared" si="14"/>
        <v>2023</v>
      </c>
      <c r="F145" s="224">
        <f t="shared" si="14"/>
        <v>2024</v>
      </c>
      <c r="G145" s="224">
        <f t="shared" si="14"/>
        <v>2025</v>
      </c>
      <c r="H145" s="224">
        <f t="shared" si="14"/>
        <v>2026</v>
      </c>
      <c r="I145" s="224">
        <f t="shared" si="14"/>
        <v>2027</v>
      </c>
      <c r="J145" s="224">
        <f t="shared" si="14"/>
        <v>2028</v>
      </c>
      <c r="K145" s="224">
        <f t="shared" si="14"/>
        <v>2029</v>
      </c>
      <c r="L145" s="224">
        <f t="shared" si="14"/>
        <v>2030</v>
      </c>
      <c r="M145" s="224">
        <f t="shared" si="14"/>
        <v>2031</v>
      </c>
      <c r="N145" s="224">
        <f t="shared" si="14"/>
        <v>2032</v>
      </c>
      <c r="O145" s="224">
        <f t="shared" si="14"/>
        <v>2033</v>
      </c>
      <c r="P145" s="224">
        <f t="shared" si="14"/>
        <v>2034</v>
      </c>
      <c r="Q145" s="224">
        <f t="shared" si="14"/>
        <v>2035</v>
      </c>
      <c r="R145" s="224">
        <f t="shared" si="14"/>
        <v>2036</v>
      </c>
      <c r="S145" s="224">
        <f t="shared" si="14"/>
        <v>2037</v>
      </c>
      <c r="T145" s="224">
        <f t="shared" si="14"/>
        <v>2038</v>
      </c>
      <c r="U145" s="124" t="str">
        <f t="shared" si="14"/>
        <v>Yearly depreciation</v>
      </c>
    </row>
    <row r="146" spans="1:21">
      <c r="A146" s="92" t="s">
        <v>104</v>
      </c>
      <c r="C146" s="133">
        <f>'Factual Funding gap'!C70</f>
        <v>0</v>
      </c>
      <c r="D146" s="133">
        <f>'Factual Funding gap'!D70</f>
        <v>0</v>
      </c>
      <c r="E146" s="133">
        <f>'Factual Funding gap'!E70</f>
        <v>0</v>
      </c>
      <c r="F146" s="133">
        <f>'Factual Funding gap'!F70</f>
        <v>0</v>
      </c>
      <c r="G146" s="133">
        <f>'Factual Funding gap'!G70</f>
        <v>0</v>
      </c>
      <c r="H146" s="133">
        <f>'Factual Funding gap'!H70</f>
        <v>0</v>
      </c>
      <c r="I146" s="133">
        <f>'Factual Funding gap'!I70</f>
        <v>0</v>
      </c>
      <c r="J146" s="133">
        <f>'Factual Funding gap'!J70</f>
        <v>0</v>
      </c>
      <c r="K146" s="133">
        <f>'Factual Funding gap'!K70</f>
        <v>0</v>
      </c>
      <c r="L146" s="133">
        <f>'Factual Funding gap'!L70</f>
        <v>0</v>
      </c>
      <c r="M146" s="133">
        <f>'Factual Funding gap'!M70</f>
        <v>0</v>
      </c>
      <c r="N146" s="133">
        <f>'Factual Funding gap'!N70</f>
        <v>0</v>
      </c>
      <c r="O146" s="133">
        <f>'Factual Funding gap'!O70</f>
        <v>0</v>
      </c>
      <c r="P146" s="133">
        <f>'Factual Funding gap'!P70</f>
        <v>0</v>
      </c>
      <c r="Q146" s="133">
        <f>'Factual Funding gap'!Q70</f>
        <v>0</v>
      </c>
      <c r="R146" s="133">
        <f>'Factual Funding gap'!R70</f>
        <v>0</v>
      </c>
      <c r="S146" s="133">
        <f>'Factual Funding gap'!S70</f>
        <v>0</v>
      </c>
      <c r="T146" s="133">
        <f>'Factual Funding gap'!T70</f>
        <v>0</v>
      </c>
      <c r="U146" s="190"/>
    </row>
    <row r="147" spans="1:21">
      <c r="A147" s="265" t="s">
        <v>103</v>
      </c>
      <c r="B147" s="225">
        <f>B117</f>
        <v>2021</v>
      </c>
      <c r="C147" s="192" t="e">
        <f>IF(C$146&lt;&gt;"", C$146/'Factual Funding gap'!$B$151, "")</f>
        <v>#DIV/0!</v>
      </c>
      <c r="D147" s="192"/>
      <c r="E147" s="192"/>
      <c r="F147" s="192"/>
      <c r="G147" s="192"/>
      <c r="H147" s="192"/>
      <c r="I147" s="192"/>
      <c r="J147" s="192"/>
      <c r="K147" s="192"/>
      <c r="L147" s="192"/>
      <c r="M147" s="192"/>
      <c r="N147" s="192"/>
      <c r="O147" s="192"/>
      <c r="P147" s="192"/>
      <c r="Q147" s="192"/>
      <c r="R147" s="192"/>
      <c r="S147" s="192"/>
      <c r="T147" s="192"/>
      <c r="U147" s="193" t="e">
        <f>SUM(C147:T147)</f>
        <v>#DIV/0!</v>
      </c>
    </row>
    <row r="148" spans="1:21">
      <c r="A148" s="265"/>
      <c r="B148" s="225">
        <f>B118</f>
        <v>2022</v>
      </c>
      <c r="C148" s="192" t="e">
        <f>IF(C$146&lt;&gt;"", IF(SUM(C$147:C147)&lt;C$146, C$146/'Factual Funding gap'!$B$151, 0),  "")</f>
        <v>#DIV/0!</v>
      </c>
      <c r="D148" s="192">
        <f>IF(D$146&lt;&gt;"", IF(SUM(D$147:D147)&lt;D$146, D$146/'Factual Funding gap'!$B$151, 0),  "")</f>
        <v>0</v>
      </c>
      <c r="E148" s="192"/>
      <c r="F148" s="192"/>
      <c r="G148" s="192"/>
      <c r="H148" s="192"/>
      <c r="I148" s="192"/>
      <c r="J148" s="192"/>
      <c r="K148" s="192"/>
      <c r="L148" s="192"/>
      <c r="M148" s="192"/>
      <c r="N148" s="192"/>
      <c r="O148" s="192"/>
      <c r="P148" s="192"/>
      <c r="Q148" s="192"/>
      <c r="R148" s="192"/>
      <c r="S148" s="192"/>
      <c r="T148" s="192"/>
      <c r="U148" s="193" t="e">
        <f t="shared" ref="U148:U164" si="15">SUM(C148:T148)</f>
        <v>#DIV/0!</v>
      </c>
    </row>
    <row r="149" spans="1:21">
      <c r="A149" s="265"/>
      <c r="B149" s="225">
        <f t="shared" ref="B149:B163" si="16">B119</f>
        <v>2023</v>
      </c>
      <c r="C149" s="192" t="e">
        <f>IF(C$146&lt;&gt;"", IF(SUM(C$147:C148)&lt;C$146, C$146/'Factual Funding gap'!$B$151, 0),  "")</f>
        <v>#DIV/0!</v>
      </c>
      <c r="D149" s="192">
        <f>IF(D$146&lt;&gt;"", IF(SUM(D$147:D148)&lt;D$146, D$146/'Factual Funding gap'!$B$151, 0),  "")</f>
        <v>0</v>
      </c>
      <c r="E149" s="192">
        <f>IF(E$146&lt;&gt;"", IF(SUM(E$147:E148)&lt;E$146, E$146/'Factual Funding gap'!$B$151, 0),  "")</f>
        <v>0</v>
      </c>
      <c r="F149" s="192"/>
      <c r="G149" s="192"/>
      <c r="H149" s="192"/>
      <c r="I149" s="192"/>
      <c r="J149" s="192"/>
      <c r="K149" s="192"/>
      <c r="L149" s="192"/>
      <c r="M149" s="192"/>
      <c r="N149" s="192"/>
      <c r="O149" s="192"/>
      <c r="P149" s="192"/>
      <c r="Q149" s="192"/>
      <c r="R149" s="192"/>
      <c r="S149" s="192"/>
      <c r="T149" s="192"/>
      <c r="U149" s="193" t="e">
        <f t="shared" si="15"/>
        <v>#DIV/0!</v>
      </c>
    </row>
    <row r="150" spans="1:21">
      <c r="A150" s="265"/>
      <c r="B150" s="225">
        <f t="shared" si="16"/>
        <v>2024</v>
      </c>
      <c r="C150" s="192" t="e">
        <f>IF(C$146&lt;&gt;"", IF(SUM(C$147:C149)&lt;C$146, C$146/'Factual Funding gap'!$B$151, 0),  "")</f>
        <v>#DIV/0!</v>
      </c>
      <c r="D150" s="192">
        <f>IF(D$146&lt;&gt;"", IF(SUM(D$147:D149)&lt;D$146, D$146/'Factual Funding gap'!$B$151, 0),  "")</f>
        <v>0</v>
      </c>
      <c r="E150" s="192">
        <f>IF(E$146&lt;&gt;"", IF(SUM(E$147:E149)&lt;E$146, E$146/'Factual Funding gap'!$B$151, 0),  "")</f>
        <v>0</v>
      </c>
      <c r="F150" s="192">
        <f>IF(F$146&lt;&gt;"", IF(SUM(F$147:F149)&lt;F$146, F$146/'Factual Funding gap'!$B$151, 0),  "")</f>
        <v>0</v>
      </c>
      <c r="G150" s="192"/>
      <c r="H150" s="192"/>
      <c r="I150" s="192"/>
      <c r="J150" s="192"/>
      <c r="K150" s="192"/>
      <c r="L150" s="192"/>
      <c r="M150" s="192"/>
      <c r="N150" s="192"/>
      <c r="O150" s="192"/>
      <c r="P150" s="192"/>
      <c r="Q150" s="192"/>
      <c r="R150" s="192"/>
      <c r="S150" s="192"/>
      <c r="T150" s="192"/>
      <c r="U150" s="193" t="e">
        <f t="shared" si="15"/>
        <v>#DIV/0!</v>
      </c>
    </row>
    <row r="151" spans="1:21">
      <c r="A151" s="265"/>
      <c r="B151" s="225">
        <f t="shared" si="16"/>
        <v>2025</v>
      </c>
      <c r="C151" s="192" t="e">
        <f>IF(C$146&lt;&gt;"", IF(SUM(C$147:C150)&lt;C$146, C$146/'Factual Funding gap'!$B$151, 0),  "")</f>
        <v>#DIV/0!</v>
      </c>
      <c r="D151" s="192">
        <f>IF(D$146&lt;&gt;"", IF(SUM(D$147:D150)&lt;D$146, D$146/'Factual Funding gap'!$B$151, 0),  "")</f>
        <v>0</v>
      </c>
      <c r="E151" s="192">
        <f>IF(E$146&lt;&gt;"", IF(SUM(E$147:E150)&lt;E$146, E$146/'Factual Funding gap'!$B$151, 0),  "")</f>
        <v>0</v>
      </c>
      <c r="F151" s="192">
        <f>IF(F$146&lt;&gt;"", IF(SUM(F$147:F150)&lt;F$146, F$146/'Factual Funding gap'!$B$151, 0),  "")</f>
        <v>0</v>
      </c>
      <c r="G151" s="192">
        <f>IF(G$146&lt;&gt;"", IF(SUM(G$147:G150)&lt;G$146, G$146/'Factual Funding gap'!$B$151, 0),  "")</f>
        <v>0</v>
      </c>
      <c r="H151" s="192"/>
      <c r="I151" s="192"/>
      <c r="J151" s="192"/>
      <c r="K151" s="192"/>
      <c r="L151" s="192"/>
      <c r="M151" s="192"/>
      <c r="N151" s="192"/>
      <c r="O151" s="192"/>
      <c r="P151" s="192"/>
      <c r="Q151" s="192"/>
      <c r="R151" s="192"/>
      <c r="S151" s="192"/>
      <c r="T151" s="192"/>
      <c r="U151" s="193" t="e">
        <f t="shared" si="15"/>
        <v>#DIV/0!</v>
      </c>
    </row>
    <row r="152" spans="1:21">
      <c r="A152" s="265"/>
      <c r="B152" s="225">
        <f t="shared" si="16"/>
        <v>2026</v>
      </c>
      <c r="C152" s="192" t="e">
        <f>IF(C$146&lt;&gt;"", IF(SUM(C$147:C151)&lt;C$146, C$146/'Factual Funding gap'!$B$151, 0),  "")</f>
        <v>#DIV/0!</v>
      </c>
      <c r="D152" s="192">
        <f>IF(D$146&lt;&gt;"", IF(SUM(D$147:D151)&lt;D$146, D$146/'Factual Funding gap'!$B$151, 0),  "")</f>
        <v>0</v>
      </c>
      <c r="E152" s="192">
        <f>IF(E$146&lt;&gt;"", IF(SUM(E$147:E151)&lt;E$146, E$146/'Factual Funding gap'!$B$151, 0),  "")</f>
        <v>0</v>
      </c>
      <c r="F152" s="192">
        <f>IF(F$146&lt;&gt;"", IF(SUM(F$147:F151)&lt;F$146, F$146/'Factual Funding gap'!$B$151, 0),  "")</f>
        <v>0</v>
      </c>
      <c r="G152" s="192">
        <f>IF(G$146&lt;&gt;"", IF(SUM(G$147:G151)&lt;G$146, G$146/'Factual Funding gap'!$B$151, 0),  "")</f>
        <v>0</v>
      </c>
      <c r="H152" s="192">
        <f>IF(H$146&lt;&gt;"", IF(SUM(H$147:H151)&lt;H$146, H$146/'Factual Funding gap'!$B$151, 0),  "")</f>
        <v>0</v>
      </c>
      <c r="I152" s="192"/>
      <c r="J152" s="192"/>
      <c r="K152" s="192"/>
      <c r="L152" s="192"/>
      <c r="M152" s="192"/>
      <c r="N152" s="192"/>
      <c r="O152" s="192"/>
      <c r="P152" s="192"/>
      <c r="Q152" s="192"/>
      <c r="R152" s="192"/>
      <c r="S152" s="192"/>
      <c r="T152" s="192"/>
      <c r="U152" s="193" t="e">
        <f t="shared" si="15"/>
        <v>#DIV/0!</v>
      </c>
    </row>
    <row r="153" spans="1:21">
      <c r="A153" s="265"/>
      <c r="B153" s="225">
        <f t="shared" si="16"/>
        <v>2027</v>
      </c>
      <c r="C153" s="192" t="e">
        <f>IF(C$146&lt;&gt;"", IF(SUM(C$147:C152)&lt;C$146, C$146/'Factual Funding gap'!$B$151, 0),  "")</f>
        <v>#DIV/0!</v>
      </c>
      <c r="D153" s="192">
        <f>IF(D$146&lt;&gt;"", IF(SUM(D$147:D152)&lt;D$146, D$146/'Factual Funding gap'!$B$151, 0),  "")</f>
        <v>0</v>
      </c>
      <c r="E153" s="192">
        <f>IF(E$146&lt;&gt;"", IF(SUM(E$147:E152)&lt;E$146, E$146/'Factual Funding gap'!$B$151, 0),  "")</f>
        <v>0</v>
      </c>
      <c r="F153" s="192">
        <f>IF(F$146&lt;&gt;"", IF(SUM(F$147:F152)&lt;F$146, F$146/'Factual Funding gap'!$B$151, 0),  "")</f>
        <v>0</v>
      </c>
      <c r="G153" s="192">
        <f>IF(G$146&lt;&gt;"", IF(SUM(G$147:G152)&lt;G$146, G$146/'Factual Funding gap'!$B$151, 0),  "")</f>
        <v>0</v>
      </c>
      <c r="H153" s="192">
        <f>IF(H$146&lt;&gt;"", IF(SUM(H$147:H152)&lt;H$146, H$146/'Factual Funding gap'!$B$151, 0),  "")</f>
        <v>0</v>
      </c>
      <c r="I153" s="192">
        <f>IF(I$146&lt;&gt;"", IF(SUM(I$147:I152)&lt;I$146, I$146/'Factual Funding gap'!$B$151, 0),  "")</f>
        <v>0</v>
      </c>
      <c r="J153" s="192"/>
      <c r="K153" s="192"/>
      <c r="L153" s="192"/>
      <c r="M153" s="192"/>
      <c r="N153" s="192"/>
      <c r="O153" s="192"/>
      <c r="P153" s="192"/>
      <c r="Q153" s="192"/>
      <c r="R153" s="192"/>
      <c r="S153" s="192"/>
      <c r="T153" s="192"/>
      <c r="U153" s="193" t="e">
        <f t="shared" si="15"/>
        <v>#DIV/0!</v>
      </c>
    </row>
    <row r="154" spans="1:21">
      <c r="A154" s="265"/>
      <c r="B154" s="225">
        <f t="shared" si="16"/>
        <v>2028</v>
      </c>
      <c r="C154" s="192" t="e">
        <f>IF(C$146&lt;&gt;"", IF(SUM(C$147:C153)&lt;C$146, C$146/'Factual Funding gap'!$B$151, 0),  "")</f>
        <v>#DIV/0!</v>
      </c>
      <c r="D154" s="192">
        <f>IF(D$146&lt;&gt;"", IF(SUM(D$147:D153)&lt;D$146, D$146/'Factual Funding gap'!$B$151, 0),  "")</f>
        <v>0</v>
      </c>
      <c r="E154" s="192">
        <f>IF(E$146&lt;&gt;"", IF(SUM(E$147:E153)&lt;E$146, E$146/'Factual Funding gap'!$B$151, 0),  "")</f>
        <v>0</v>
      </c>
      <c r="F154" s="192">
        <f>IF(F$146&lt;&gt;"", IF(SUM(F$147:F153)&lt;F$146, F$146/'Factual Funding gap'!$B$151, 0),  "")</f>
        <v>0</v>
      </c>
      <c r="G154" s="192">
        <f>IF(G$146&lt;&gt;"", IF(SUM(G$147:G153)&lt;G$146, G$146/'Factual Funding gap'!$B$151, 0),  "")</f>
        <v>0</v>
      </c>
      <c r="H154" s="192">
        <f>IF(H$146&lt;&gt;"", IF(SUM(H$147:H153)&lt;H$146, H$146/'Factual Funding gap'!$B$151, 0),  "")</f>
        <v>0</v>
      </c>
      <c r="I154" s="192">
        <f>IF(I$146&lt;&gt;"", IF(SUM(I$147:I153)&lt;I$146, I$146/'Factual Funding gap'!$B$151, 0),  "")</f>
        <v>0</v>
      </c>
      <c r="J154" s="192">
        <f>IF(J$146&lt;&gt;"", IF(SUM(J$147:J153)&lt;J$146, J$146/'Factual Funding gap'!$B$151, 0),  "")</f>
        <v>0</v>
      </c>
      <c r="K154" s="192"/>
      <c r="L154" s="192"/>
      <c r="M154" s="192"/>
      <c r="N154" s="192"/>
      <c r="O154" s="192"/>
      <c r="P154" s="192"/>
      <c r="Q154" s="192"/>
      <c r="R154" s="192"/>
      <c r="S154" s="192"/>
      <c r="T154" s="192"/>
      <c r="U154" s="193" t="e">
        <f t="shared" si="15"/>
        <v>#DIV/0!</v>
      </c>
    </row>
    <row r="155" spans="1:21">
      <c r="A155" s="265"/>
      <c r="B155" s="225">
        <f t="shared" si="16"/>
        <v>2029</v>
      </c>
      <c r="C155" s="192" t="e">
        <f>IF(C$146&lt;&gt;"", IF(SUM(C$147:C154)&lt;C$146, C$146/'Factual Funding gap'!$B$151, 0),  "")</f>
        <v>#DIV/0!</v>
      </c>
      <c r="D155" s="192">
        <f>IF(D$146&lt;&gt;"", IF(SUM(D$147:D154)&lt;D$146, D$146/'Factual Funding gap'!$B$151, 0),  "")</f>
        <v>0</v>
      </c>
      <c r="E155" s="192">
        <f>IF(E$146&lt;&gt;"", IF(SUM(E$147:E154)&lt;E$146, E$146/'Factual Funding gap'!$B$151, 0),  "")</f>
        <v>0</v>
      </c>
      <c r="F155" s="192">
        <f>IF(F$146&lt;&gt;"", IF(SUM(F$147:F154)&lt;F$146, F$146/'Factual Funding gap'!$B$151, 0),  "")</f>
        <v>0</v>
      </c>
      <c r="G155" s="192">
        <f>IF(G$146&lt;&gt;"", IF(SUM(G$147:G154)&lt;G$146, G$146/'Factual Funding gap'!$B$151, 0),  "")</f>
        <v>0</v>
      </c>
      <c r="H155" s="192">
        <f>IF(H$146&lt;&gt;"", IF(SUM(H$147:H154)&lt;H$146, H$146/'Factual Funding gap'!$B$151, 0),  "")</f>
        <v>0</v>
      </c>
      <c r="I155" s="192">
        <f>IF(I$146&lt;&gt;"", IF(SUM(I$147:I154)&lt;I$146, I$146/'Factual Funding gap'!$B$151, 0),  "")</f>
        <v>0</v>
      </c>
      <c r="J155" s="192">
        <f>IF(J$146&lt;&gt;"", IF(SUM(J$147:J154)&lt;J$146, J$146/'Factual Funding gap'!$B$151, 0),  "")</f>
        <v>0</v>
      </c>
      <c r="K155" s="192">
        <f>IF(K$146&lt;&gt;"", IF(SUM(K$147:K154)&lt;K$146, K$146/'Factual Funding gap'!$B$151, 0),  "")</f>
        <v>0</v>
      </c>
      <c r="L155" s="192"/>
      <c r="M155" s="192"/>
      <c r="N155" s="192"/>
      <c r="O155" s="192"/>
      <c r="P155" s="192"/>
      <c r="Q155" s="192"/>
      <c r="R155" s="192"/>
      <c r="S155" s="192"/>
      <c r="T155" s="192"/>
      <c r="U155" s="193" t="e">
        <f t="shared" si="15"/>
        <v>#DIV/0!</v>
      </c>
    </row>
    <row r="156" spans="1:21">
      <c r="A156" s="265"/>
      <c r="B156" s="225">
        <f t="shared" si="16"/>
        <v>2030</v>
      </c>
      <c r="C156" s="192" t="e">
        <f>IF(C$146&lt;&gt;"", IF(SUM(C$147:C155)&lt;C$146, C$146/'Factual Funding gap'!$B$151, 0),  "")</f>
        <v>#DIV/0!</v>
      </c>
      <c r="D156" s="192">
        <f>IF(D$146&lt;&gt;"", IF(SUM(D$147:D155)&lt;D$146, D$146/'Factual Funding gap'!$B$151, 0),  "")</f>
        <v>0</v>
      </c>
      <c r="E156" s="192">
        <f>IF(E$146&lt;&gt;"", IF(SUM(E$147:E155)&lt;E$146, E$146/'Factual Funding gap'!$B$151, 0),  "")</f>
        <v>0</v>
      </c>
      <c r="F156" s="192">
        <f>IF(F$146&lt;&gt;"", IF(SUM(F$147:F155)&lt;F$146, F$146/'Factual Funding gap'!$B$151, 0),  "")</f>
        <v>0</v>
      </c>
      <c r="G156" s="192">
        <f>IF(G$146&lt;&gt;"", IF(SUM(G$147:G155)&lt;G$146, G$146/'Factual Funding gap'!$B$151, 0),  "")</f>
        <v>0</v>
      </c>
      <c r="H156" s="192">
        <f>IF(H$146&lt;&gt;"", IF(SUM(H$147:H155)&lt;H$146, H$146/'Factual Funding gap'!$B$151, 0),  "")</f>
        <v>0</v>
      </c>
      <c r="I156" s="192">
        <f>IF(I$146&lt;&gt;"", IF(SUM(I$147:I155)&lt;I$146, I$146/'Factual Funding gap'!$B$151, 0),  "")</f>
        <v>0</v>
      </c>
      <c r="J156" s="192">
        <f>IF(J$146&lt;&gt;"", IF(SUM(J$147:J155)&lt;J$146, J$146/'Factual Funding gap'!$B$151, 0),  "")</f>
        <v>0</v>
      </c>
      <c r="K156" s="192">
        <f>IF(K$146&lt;&gt;"", IF(SUM(K$147:K155)&lt;K$146, K$146/'Factual Funding gap'!$B$151, 0),  "")</f>
        <v>0</v>
      </c>
      <c r="L156" s="192">
        <f>IF(L$146&lt;&gt;"", IF(SUM(L$147:L155)&lt;L$146, L$146/'Factual Funding gap'!$B$151, 0),  "")</f>
        <v>0</v>
      </c>
      <c r="M156" s="192"/>
      <c r="N156" s="192"/>
      <c r="O156" s="192"/>
      <c r="P156" s="192"/>
      <c r="Q156" s="192"/>
      <c r="R156" s="192"/>
      <c r="S156" s="192"/>
      <c r="T156" s="192"/>
      <c r="U156" s="193" t="e">
        <f t="shared" si="15"/>
        <v>#DIV/0!</v>
      </c>
    </row>
    <row r="157" spans="1:21">
      <c r="A157" s="265"/>
      <c r="B157" s="225">
        <f t="shared" si="16"/>
        <v>2031</v>
      </c>
      <c r="C157" s="192" t="e">
        <f>IF(C$146&lt;&gt;"", IF(SUM(C$147:C156)&lt;C$146, C$146/'Factual Funding gap'!$B$151, 0),  "")</f>
        <v>#DIV/0!</v>
      </c>
      <c r="D157" s="192">
        <f>IF(D$146&lt;&gt;"", IF(SUM(D$147:D156)&lt;D$146, D$146/'Factual Funding gap'!$B$151, 0),  "")</f>
        <v>0</v>
      </c>
      <c r="E157" s="192">
        <f>IF(E$146&lt;&gt;"", IF(SUM(E$147:E156)&lt;E$146, E$146/'Factual Funding gap'!$B$151, 0),  "")</f>
        <v>0</v>
      </c>
      <c r="F157" s="192">
        <f>IF(F$146&lt;&gt;"", IF(SUM(F$147:F156)&lt;F$146, F$146/'Factual Funding gap'!$B$151, 0),  "")</f>
        <v>0</v>
      </c>
      <c r="G157" s="192">
        <f>IF(G$146&lt;&gt;"", IF(SUM(G$147:G156)&lt;G$146, G$146/'Factual Funding gap'!$B$151, 0),  "")</f>
        <v>0</v>
      </c>
      <c r="H157" s="192">
        <f>IF(H$146&lt;&gt;"", IF(SUM(H$147:H156)&lt;H$146, H$146/'Factual Funding gap'!$B$151, 0),  "")</f>
        <v>0</v>
      </c>
      <c r="I157" s="192">
        <f>IF(I$146&lt;&gt;"", IF(SUM(I$147:I156)&lt;I$146, I$146/'Factual Funding gap'!$B$151, 0),  "")</f>
        <v>0</v>
      </c>
      <c r="J157" s="192">
        <f>IF(J$146&lt;&gt;"", IF(SUM(J$147:J156)&lt;J$146, J$146/'Factual Funding gap'!$B$151, 0),  "")</f>
        <v>0</v>
      </c>
      <c r="K157" s="192">
        <f>IF(K$146&lt;&gt;"", IF(SUM(K$147:K156)&lt;K$146, K$146/'Factual Funding gap'!$B$151, 0),  "")</f>
        <v>0</v>
      </c>
      <c r="L157" s="192">
        <f>IF(L$146&lt;&gt;"", IF(SUM(L$147:L156)&lt;L$146, L$146/'Factual Funding gap'!$B$151, 0),  "")</f>
        <v>0</v>
      </c>
      <c r="M157" s="192">
        <f>IF(M$146&lt;&gt;"", IF(SUM(M$147:M156)&lt;M$146, M$146/'Factual Funding gap'!$B$151, 0),  "")</f>
        <v>0</v>
      </c>
      <c r="N157" s="192"/>
      <c r="O157" s="192"/>
      <c r="P157" s="192"/>
      <c r="Q157" s="192"/>
      <c r="R157" s="192"/>
      <c r="S157" s="192"/>
      <c r="T157" s="192"/>
      <c r="U157" s="193" t="e">
        <f t="shared" si="15"/>
        <v>#DIV/0!</v>
      </c>
    </row>
    <row r="158" spans="1:21">
      <c r="A158" s="265"/>
      <c r="B158" s="225">
        <f t="shared" si="16"/>
        <v>2032</v>
      </c>
      <c r="C158" s="192" t="e">
        <f>IF(C$146&lt;&gt;"", IF(SUM(C$147:C157)&lt;C$146, C$146/'Factual Funding gap'!$B$151, 0),  "")</f>
        <v>#DIV/0!</v>
      </c>
      <c r="D158" s="192">
        <f>IF(D$146&lt;&gt;"", IF(SUM(D$147:D157)&lt;D$146, D$146/'Factual Funding gap'!$B$151, 0),  "")</f>
        <v>0</v>
      </c>
      <c r="E158" s="192">
        <f>IF(E$146&lt;&gt;"", IF(SUM(E$147:E157)&lt;E$146, E$146/'Factual Funding gap'!$B$151, 0),  "")</f>
        <v>0</v>
      </c>
      <c r="F158" s="192">
        <f>IF(F$146&lt;&gt;"", IF(SUM(F$147:F157)&lt;F$146, F$146/'Factual Funding gap'!$B$151, 0),  "")</f>
        <v>0</v>
      </c>
      <c r="G158" s="192">
        <f>IF(G$146&lt;&gt;"", IF(SUM(G$147:G157)&lt;G$146, G$146/'Factual Funding gap'!$B$151, 0),  "")</f>
        <v>0</v>
      </c>
      <c r="H158" s="192">
        <f>IF(H$146&lt;&gt;"", IF(SUM(H$147:H157)&lt;H$146, H$146/'Factual Funding gap'!$B$151, 0),  "")</f>
        <v>0</v>
      </c>
      <c r="I158" s="192">
        <f>IF(I$146&lt;&gt;"", IF(SUM(I$147:I157)&lt;I$146, I$146/'Factual Funding gap'!$B$151, 0),  "")</f>
        <v>0</v>
      </c>
      <c r="J158" s="192">
        <f>IF(J$146&lt;&gt;"", IF(SUM(J$147:J157)&lt;J$146, J$146/'Factual Funding gap'!$B$151, 0),  "")</f>
        <v>0</v>
      </c>
      <c r="K158" s="192">
        <f>IF(K$146&lt;&gt;"", IF(SUM(K$147:K157)&lt;K$146, K$146/'Factual Funding gap'!$B$151, 0),  "")</f>
        <v>0</v>
      </c>
      <c r="L158" s="192">
        <f>IF(L$146&lt;&gt;"", IF(SUM(L$147:L157)&lt;L$146, L$146/'Factual Funding gap'!$B$151, 0),  "")</f>
        <v>0</v>
      </c>
      <c r="M158" s="192">
        <f>IF(M$146&lt;&gt;"", IF(SUM(M$147:M157)&lt;M$146, M$146/'Factual Funding gap'!$B$151, 0),  "")</f>
        <v>0</v>
      </c>
      <c r="N158" s="192">
        <f>IF(N$146&lt;&gt;"", IF(SUM(N$147:N157)&lt;N$146, N$146/'Factual Funding gap'!$B$151, 0),  "")</f>
        <v>0</v>
      </c>
      <c r="O158" s="192"/>
      <c r="P158" s="192"/>
      <c r="Q158" s="192"/>
      <c r="R158" s="192"/>
      <c r="S158" s="192"/>
      <c r="T158" s="192"/>
      <c r="U158" s="193" t="e">
        <f t="shared" si="15"/>
        <v>#DIV/0!</v>
      </c>
    </row>
    <row r="159" spans="1:21">
      <c r="A159" s="265"/>
      <c r="B159" s="225">
        <f t="shared" si="16"/>
        <v>2033</v>
      </c>
      <c r="C159" s="192" t="e">
        <f>IF(C$146&lt;&gt;"", IF(SUM(C$147:C158)&lt;C$146, C$146/'Factual Funding gap'!$B$151, 0),  "")</f>
        <v>#DIV/0!</v>
      </c>
      <c r="D159" s="192">
        <f>IF(D$146&lt;&gt;"", IF(SUM(D$147:D158)&lt;D$146, D$146/'Factual Funding gap'!$B$151, 0),  "")</f>
        <v>0</v>
      </c>
      <c r="E159" s="192">
        <f>IF(E$146&lt;&gt;"", IF(SUM(E$147:E158)&lt;E$146, E$146/'Factual Funding gap'!$B$151, 0),  "")</f>
        <v>0</v>
      </c>
      <c r="F159" s="192">
        <f>IF(F$146&lt;&gt;"", IF(SUM(F$147:F158)&lt;F$146, F$146/'Factual Funding gap'!$B$151, 0),  "")</f>
        <v>0</v>
      </c>
      <c r="G159" s="192">
        <f>IF(G$146&lt;&gt;"", IF(SUM(G$147:G158)&lt;G$146, G$146/'Factual Funding gap'!$B$151, 0),  "")</f>
        <v>0</v>
      </c>
      <c r="H159" s="192">
        <f>IF(H$146&lt;&gt;"", IF(SUM(H$147:H158)&lt;H$146, H$146/'Factual Funding gap'!$B$151, 0),  "")</f>
        <v>0</v>
      </c>
      <c r="I159" s="192">
        <f>IF(I$146&lt;&gt;"", IF(SUM(I$147:I158)&lt;I$146, I$146/'Factual Funding gap'!$B$151, 0),  "")</f>
        <v>0</v>
      </c>
      <c r="J159" s="192">
        <f>IF(J$146&lt;&gt;"", IF(SUM(J$147:J158)&lt;J$146, J$146/'Factual Funding gap'!$B$151, 0),  "")</f>
        <v>0</v>
      </c>
      <c r="K159" s="192">
        <f>IF(K$146&lt;&gt;"", IF(SUM(K$147:K158)&lt;K$146, K$146/'Factual Funding gap'!$B$151, 0),  "")</f>
        <v>0</v>
      </c>
      <c r="L159" s="192">
        <f>IF(L$146&lt;&gt;"", IF(SUM(L$147:L158)&lt;L$146, L$146/'Factual Funding gap'!$B$151, 0),  "")</f>
        <v>0</v>
      </c>
      <c r="M159" s="192">
        <f>IF(M$146&lt;&gt;"", IF(SUM(M$147:M158)&lt;M$146, M$146/'Factual Funding gap'!$B$151, 0),  "")</f>
        <v>0</v>
      </c>
      <c r="N159" s="192">
        <f>IF(N$146&lt;&gt;"", IF(SUM(N$147:N158)&lt;N$146, N$146/'Factual Funding gap'!$B$151, 0),  "")</f>
        <v>0</v>
      </c>
      <c r="O159" s="192">
        <f>IF(O$146&lt;&gt;"", IF(SUM(O$147:O158)&lt;O$146, O$146/'Factual Funding gap'!$B$151, 0),  "")</f>
        <v>0</v>
      </c>
      <c r="P159" s="192"/>
      <c r="Q159" s="192"/>
      <c r="R159" s="192"/>
      <c r="S159" s="192"/>
      <c r="T159" s="192"/>
      <c r="U159" s="193" t="e">
        <f t="shared" si="15"/>
        <v>#DIV/0!</v>
      </c>
    </row>
    <row r="160" spans="1:21">
      <c r="A160" s="265"/>
      <c r="B160" s="225">
        <f t="shared" si="16"/>
        <v>2034</v>
      </c>
      <c r="C160" s="192" t="e">
        <f>IF(C$146&lt;&gt;"", IF(SUM(C$147:C159)&lt;C$146, C$146/'Factual Funding gap'!$B$151, 0),  "")</f>
        <v>#DIV/0!</v>
      </c>
      <c r="D160" s="192">
        <f>IF(D$146&lt;&gt;"", IF(SUM(D$147:D159)&lt;D$146, D$146/'Factual Funding gap'!$B$151, 0),  "")</f>
        <v>0</v>
      </c>
      <c r="E160" s="192">
        <f>IF(E$146&lt;&gt;"", IF(SUM(E$147:E159)&lt;E$146, E$146/'Factual Funding gap'!$B$151, 0),  "")</f>
        <v>0</v>
      </c>
      <c r="F160" s="192">
        <f>IF(F$146&lt;&gt;"", IF(SUM(F$147:F159)&lt;F$146, F$146/'Factual Funding gap'!$B$151, 0),  "")</f>
        <v>0</v>
      </c>
      <c r="G160" s="192">
        <f>IF(G$146&lt;&gt;"", IF(SUM(G$147:G159)&lt;G$146, G$146/'Factual Funding gap'!$B$151, 0),  "")</f>
        <v>0</v>
      </c>
      <c r="H160" s="192">
        <f>IF(H$146&lt;&gt;"", IF(SUM(H$147:H159)&lt;H$146, H$146/'Factual Funding gap'!$B$151, 0),  "")</f>
        <v>0</v>
      </c>
      <c r="I160" s="192">
        <f>IF(I$146&lt;&gt;"", IF(SUM(I$147:I159)&lt;I$146, I$146/'Factual Funding gap'!$B$151, 0),  "")</f>
        <v>0</v>
      </c>
      <c r="J160" s="192">
        <f>IF(J$146&lt;&gt;"", IF(SUM(J$147:J159)&lt;J$146, J$146/'Factual Funding gap'!$B$151, 0),  "")</f>
        <v>0</v>
      </c>
      <c r="K160" s="192">
        <f>IF(K$146&lt;&gt;"", IF(SUM(K$147:K159)&lt;K$146, K$146/'Factual Funding gap'!$B$151, 0),  "")</f>
        <v>0</v>
      </c>
      <c r="L160" s="192">
        <f>IF(L$146&lt;&gt;"", IF(SUM(L$147:L159)&lt;L$146, L$146/'Factual Funding gap'!$B$151, 0),  "")</f>
        <v>0</v>
      </c>
      <c r="M160" s="192">
        <f>IF(M$146&lt;&gt;"", IF(SUM(M$147:M159)&lt;M$146, M$146/'Factual Funding gap'!$B$151, 0),  "")</f>
        <v>0</v>
      </c>
      <c r="N160" s="192">
        <f>IF(N$146&lt;&gt;"", IF(SUM(N$147:N159)&lt;N$146, N$146/'Factual Funding gap'!$B$151, 0),  "")</f>
        <v>0</v>
      </c>
      <c r="O160" s="192">
        <f>IF(O$146&lt;&gt;"", IF(SUM(O$147:O159)&lt;O$146, O$146/'Factual Funding gap'!$B$151, 0),  "")</f>
        <v>0</v>
      </c>
      <c r="P160" s="192">
        <f>IF(P$146&lt;&gt;"", IF(SUM(P$147:P159)&lt;P$146, P$146/'Factual Funding gap'!$B$151, 0),  "")</f>
        <v>0</v>
      </c>
      <c r="Q160" s="192"/>
      <c r="R160" s="192"/>
      <c r="S160" s="192"/>
      <c r="T160" s="192"/>
      <c r="U160" s="193" t="e">
        <f t="shared" si="15"/>
        <v>#DIV/0!</v>
      </c>
    </row>
    <row r="161" spans="1:21">
      <c r="A161" s="265"/>
      <c r="B161" s="225">
        <f t="shared" si="16"/>
        <v>2035</v>
      </c>
      <c r="C161" s="192" t="e">
        <f>IF(C$146&lt;&gt;"", IF(SUM(C$147:C160)&lt;C$146, C$146/'Factual Funding gap'!$B$151, 0),  "")</f>
        <v>#DIV/0!</v>
      </c>
      <c r="D161" s="192">
        <f>IF(D$146&lt;&gt;"", IF(SUM(D$147:D160)&lt;D$146, D$146/'Factual Funding gap'!$B$151, 0),  "")</f>
        <v>0</v>
      </c>
      <c r="E161" s="192">
        <f>IF(E$146&lt;&gt;"", IF(SUM(E$147:E160)&lt;E$146, E$146/'Factual Funding gap'!$B$151, 0),  "")</f>
        <v>0</v>
      </c>
      <c r="F161" s="192">
        <f>IF(F$146&lt;&gt;"", IF(SUM(F$147:F160)&lt;F$146, F$146/'Factual Funding gap'!$B$151, 0),  "")</f>
        <v>0</v>
      </c>
      <c r="G161" s="192">
        <f>IF(G$146&lt;&gt;"", IF(SUM(G$147:G160)&lt;G$146, G$146/'Factual Funding gap'!$B$151, 0),  "")</f>
        <v>0</v>
      </c>
      <c r="H161" s="192">
        <f>IF(H$146&lt;&gt;"", IF(SUM(H$147:H160)&lt;H$146, H$146/'Factual Funding gap'!$B$151, 0),  "")</f>
        <v>0</v>
      </c>
      <c r="I161" s="192">
        <f>IF(I$146&lt;&gt;"", IF(SUM(I$147:I160)&lt;I$146, I$146/'Factual Funding gap'!$B$151, 0),  "")</f>
        <v>0</v>
      </c>
      <c r="J161" s="192">
        <f>IF(J$146&lt;&gt;"", IF(SUM(J$147:J160)&lt;J$146, J$146/'Factual Funding gap'!$B$151, 0),  "")</f>
        <v>0</v>
      </c>
      <c r="K161" s="192">
        <f>IF(K$146&lt;&gt;"", IF(SUM(K$147:K160)&lt;K$146, K$146/'Factual Funding gap'!$B$151, 0),  "")</f>
        <v>0</v>
      </c>
      <c r="L161" s="192">
        <f>IF(L$146&lt;&gt;"", IF(SUM(L$147:L160)&lt;L$146, L$146/'Factual Funding gap'!$B$151, 0),  "")</f>
        <v>0</v>
      </c>
      <c r="M161" s="192">
        <f>IF(M$146&lt;&gt;"", IF(SUM(M$147:M160)&lt;M$146, M$146/'Factual Funding gap'!$B$151, 0),  "")</f>
        <v>0</v>
      </c>
      <c r="N161" s="192">
        <f>IF(N$146&lt;&gt;"", IF(SUM(N$147:N160)&lt;N$146, N$146/'Factual Funding gap'!$B$151, 0),  "")</f>
        <v>0</v>
      </c>
      <c r="O161" s="192">
        <f>IF(O$146&lt;&gt;"", IF(SUM(O$147:O160)&lt;O$146, O$146/'Factual Funding gap'!$B$151, 0),  "")</f>
        <v>0</v>
      </c>
      <c r="P161" s="192">
        <f>IF(P$146&lt;&gt;"", IF(SUM(P$147:P160)&lt;P$146, P$146/'Factual Funding gap'!$B$151, 0),  "")</f>
        <v>0</v>
      </c>
      <c r="Q161" s="192">
        <f>IF(Q$146&lt;&gt;"", IF(SUM(Q$147:Q160)&lt;Q$146, Q$146/'Factual Funding gap'!$B$151, 0),  "")</f>
        <v>0</v>
      </c>
      <c r="R161" s="192"/>
      <c r="S161" s="192"/>
      <c r="T161" s="192"/>
      <c r="U161" s="193" t="e">
        <f t="shared" si="15"/>
        <v>#DIV/0!</v>
      </c>
    </row>
    <row r="162" spans="1:21">
      <c r="A162" s="265"/>
      <c r="B162" s="225">
        <f t="shared" si="16"/>
        <v>2036</v>
      </c>
      <c r="C162" s="192" t="e">
        <f>IF(C$146&lt;&gt;"", IF(SUM(C$147:C161)&lt;C$146, C$146/'Factual Funding gap'!$B$151, 0),  "")</f>
        <v>#DIV/0!</v>
      </c>
      <c r="D162" s="192">
        <f>IF(D$146&lt;&gt;"", IF(SUM(D$147:D161)&lt;D$146, D$146/'Factual Funding gap'!$B$151, 0),  "")</f>
        <v>0</v>
      </c>
      <c r="E162" s="192">
        <f>IF(E$146&lt;&gt;"", IF(SUM(E$147:E161)&lt;E$146, E$146/'Factual Funding gap'!$B$151, 0),  "")</f>
        <v>0</v>
      </c>
      <c r="F162" s="192">
        <f>IF(F$146&lt;&gt;"", IF(SUM(F$147:F161)&lt;F$146, F$146/'Factual Funding gap'!$B$151, 0),  "")</f>
        <v>0</v>
      </c>
      <c r="G162" s="192">
        <f>IF(G$146&lt;&gt;"", IF(SUM(G$147:G161)&lt;G$146, G$146/'Factual Funding gap'!$B$151, 0),  "")</f>
        <v>0</v>
      </c>
      <c r="H162" s="192">
        <f>IF(H$146&lt;&gt;"", IF(SUM(H$147:H161)&lt;H$146, H$146/'Factual Funding gap'!$B$151, 0),  "")</f>
        <v>0</v>
      </c>
      <c r="I162" s="192">
        <f>IF(I$146&lt;&gt;"", IF(SUM(I$147:I161)&lt;I$146, I$146/'Factual Funding gap'!$B$151, 0),  "")</f>
        <v>0</v>
      </c>
      <c r="J162" s="192">
        <f>IF(J$146&lt;&gt;"", IF(SUM(J$147:J161)&lt;J$146, J$146/'Factual Funding gap'!$B$151, 0),  "")</f>
        <v>0</v>
      </c>
      <c r="K162" s="192">
        <f>IF(K$146&lt;&gt;"", IF(SUM(K$147:K161)&lt;K$146, K$146/'Factual Funding gap'!$B$151, 0),  "")</f>
        <v>0</v>
      </c>
      <c r="L162" s="192">
        <f>IF(L$146&lt;&gt;"", IF(SUM(L$147:L161)&lt;L$146, L$146/'Factual Funding gap'!$B$151, 0),  "")</f>
        <v>0</v>
      </c>
      <c r="M162" s="192">
        <f>IF(M$146&lt;&gt;"", IF(SUM(M$147:M161)&lt;M$146, M$146/'Factual Funding gap'!$B$151, 0),  "")</f>
        <v>0</v>
      </c>
      <c r="N162" s="192">
        <f>IF(N$146&lt;&gt;"", IF(SUM(N$147:N161)&lt;N$146, N$146/'Factual Funding gap'!$B$151, 0),  "")</f>
        <v>0</v>
      </c>
      <c r="O162" s="192">
        <f>IF(O$146&lt;&gt;"", IF(SUM(O$147:O161)&lt;O$146, O$146/'Factual Funding gap'!$B$151, 0),  "")</f>
        <v>0</v>
      </c>
      <c r="P162" s="192">
        <f>IF(P$146&lt;&gt;"", IF(SUM(P$147:P161)&lt;P$146, P$146/'Factual Funding gap'!$B$151, 0),  "")</f>
        <v>0</v>
      </c>
      <c r="Q162" s="192">
        <f>IF(Q$146&lt;&gt;"", IF(SUM(Q$147:Q161)&lt;Q$146, Q$146/'Factual Funding gap'!$B$151, 0),  "")</f>
        <v>0</v>
      </c>
      <c r="R162" s="192">
        <f>IF(R$146&lt;&gt;"", IF(SUM(R$147:R161)&lt;R$146, R$146/'Factual Funding gap'!$B$151, 0),  "")</f>
        <v>0</v>
      </c>
      <c r="S162" s="192"/>
      <c r="T162" s="192"/>
      <c r="U162" s="193" t="e">
        <f>SUM(C162:T162)</f>
        <v>#DIV/0!</v>
      </c>
    </row>
    <row r="163" spans="1:21">
      <c r="A163" s="265"/>
      <c r="B163" s="225">
        <f t="shared" si="16"/>
        <v>2037</v>
      </c>
      <c r="C163" s="192" t="e">
        <f>IF(C$146&lt;&gt;"", IF(SUM(C$147:C162)&lt;C$146, C$146/'Factual Funding gap'!$B$151, 0),  "")</f>
        <v>#DIV/0!</v>
      </c>
      <c r="D163" s="192">
        <f>IF(D$146&lt;&gt;"", IF(SUM(D$147:D162)&lt;D$146, D$146/'Factual Funding gap'!$B$151, 0),  "")</f>
        <v>0</v>
      </c>
      <c r="E163" s="192">
        <f>IF(E$146&lt;&gt;"", IF(SUM(E$147:E162)&lt;E$146, E$146/'Factual Funding gap'!$B$151, 0),  "")</f>
        <v>0</v>
      </c>
      <c r="F163" s="192">
        <f>IF(F$146&lt;&gt;"", IF(SUM(F$147:F162)&lt;F$146, F$146/'Factual Funding gap'!$B$151, 0),  "")</f>
        <v>0</v>
      </c>
      <c r="G163" s="192">
        <f>IF(G$146&lt;&gt;"", IF(SUM(G$147:G162)&lt;G$146, G$146/'Factual Funding gap'!$B$151, 0),  "")</f>
        <v>0</v>
      </c>
      <c r="H163" s="192">
        <f>IF(H$146&lt;&gt;"", IF(SUM(H$147:H162)&lt;H$146, H$146/'Factual Funding gap'!$B$151, 0),  "")</f>
        <v>0</v>
      </c>
      <c r="I163" s="192">
        <f>IF(I$146&lt;&gt;"", IF(SUM(I$147:I162)&lt;I$146, I$146/'Factual Funding gap'!$B$151, 0),  "")</f>
        <v>0</v>
      </c>
      <c r="J163" s="192">
        <f>IF(J$146&lt;&gt;"", IF(SUM(J$147:J162)&lt;J$146, J$146/'Factual Funding gap'!$B$151, 0),  "")</f>
        <v>0</v>
      </c>
      <c r="K163" s="192">
        <f>IF(K$146&lt;&gt;"", IF(SUM(K$147:K162)&lt;K$146, K$146/'Factual Funding gap'!$B$151, 0),  "")</f>
        <v>0</v>
      </c>
      <c r="L163" s="192">
        <f>IF(L$146&lt;&gt;"", IF(SUM(L$147:L162)&lt;L$146, L$146/'Factual Funding gap'!$B$151, 0),  "")</f>
        <v>0</v>
      </c>
      <c r="M163" s="192">
        <f>IF(M$146&lt;&gt;"", IF(SUM(M$147:M162)&lt;M$146, M$146/'Factual Funding gap'!$B$151, 0),  "")</f>
        <v>0</v>
      </c>
      <c r="N163" s="192">
        <f>IF(N$146&lt;&gt;"", IF(SUM(N$147:N162)&lt;N$146, N$146/'Factual Funding gap'!$B$151, 0),  "")</f>
        <v>0</v>
      </c>
      <c r="O163" s="192">
        <f>IF(O$146&lt;&gt;"", IF(SUM(O$147:O162)&lt;O$146, O$146/'Factual Funding gap'!$B$151, 0),  "")</f>
        <v>0</v>
      </c>
      <c r="P163" s="192">
        <f>IF(P$146&lt;&gt;"", IF(SUM(P$147:P162)&lt;P$146, P$146/'Factual Funding gap'!$B$151, 0),  "")</f>
        <v>0</v>
      </c>
      <c r="Q163" s="192">
        <f>IF(Q$146&lt;&gt;"", IF(SUM(Q$147:Q162)&lt;Q$146, Q$146/'Factual Funding gap'!$B$151, 0),  "")</f>
        <v>0</v>
      </c>
      <c r="R163" s="192">
        <f>IF(R$146&lt;&gt;"", IF(SUM(R$147:R162)&lt;R$146, R$146/'Factual Funding gap'!$B$151, 0),  "")</f>
        <v>0</v>
      </c>
      <c r="S163" s="192">
        <f>IF(S$146&lt;&gt;"", IF(SUM(S$147:S162)&lt;S$146, S$146/'Factual Funding gap'!$B$151, 0),  "")</f>
        <v>0</v>
      </c>
      <c r="T163" s="192"/>
      <c r="U163" s="193" t="e">
        <f t="shared" si="15"/>
        <v>#DIV/0!</v>
      </c>
    </row>
    <row r="164" spans="1:21">
      <c r="A164" s="266"/>
      <c r="B164" s="226">
        <f>B134</f>
        <v>2038</v>
      </c>
      <c r="C164" s="194" t="e">
        <f>IF(C$146&lt;&gt;"", IF(SUM(C$147:C163)&lt;C$146, C$146/'Factual Funding gap'!$B$151, 0),  "")</f>
        <v>#DIV/0!</v>
      </c>
      <c r="D164" s="194">
        <f>IF(D$146&lt;&gt;"", IF(SUM(D$147:D163)&lt;D$146, D$146/'Factual Funding gap'!$B$151, 0),  "")</f>
        <v>0</v>
      </c>
      <c r="E164" s="194">
        <f>IF(E$146&lt;&gt;"", IF(SUM(E$147:E163)&lt;E$146, E$146/'Factual Funding gap'!$B$151, 0),  "")</f>
        <v>0</v>
      </c>
      <c r="F164" s="194">
        <f>IF(F$146&lt;&gt;"", IF(SUM(F$147:F163)&lt;F$146, F$146/'Factual Funding gap'!$B$151, 0),  "")</f>
        <v>0</v>
      </c>
      <c r="G164" s="194">
        <f>IF(G$146&lt;&gt;"", IF(SUM(G$147:G163)&lt;G$146, G$146/'Factual Funding gap'!$B$151, 0),  "")</f>
        <v>0</v>
      </c>
      <c r="H164" s="194">
        <f>IF(H$146&lt;&gt;"", IF(SUM(H$147:H163)&lt;H$146, H$146/'Factual Funding gap'!$B$151, 0),  "")</f>
        <v>0</v>
      </c>
      <c r="I164" s="194">
        <f>IF(I$146&lt;&gt;"", IF(SUM(I$147:I163)&lt;I$146, I$146/'Factual Funding gap'!$B$151, 0),  "")</f>
        <v>0</v>
      </c>
      <c r="J164" s="194">
        <f>IF(J$146&lt;&gt;"", IF(SUM(J$147:J163)&lt;J$146, J$146/'Factual Funding gap'!$B$151, 0),  "")</f>
        <v>0</v>
      </c>
      <c r="K164" s="194">
        <f>IF(K$146&lt;&gt;"", IF(SUM(K$147:K163)&lt;K$146, K$146/'Factual Funding gap'!$B$151, 0),  "")</f>
        <v>0</v>
      </c>
      <c r="L164" s="194">
        <f>IF(L$146&lt;&gt;"", IF(SUM(L$147:L163)&lt;L$146, L$146/'Factual Funding gap'!$B$151, 0),  "")</f>
        <v>0</v>
      </c>
      <c r="M164" s="194">
        <f>IF(M$146&lt;&gt;"", IF(SUM(M$147:M163)&lt;M$146, M$146/'Factual Funding gap'!$B$151, 0),  "")</f>
        <v>0</v>
      </c>
      <c r="N164" s="194">
        <f>IF(N$146&lt;&gt;"", IF(SUM(N$147:N163)&lt;N$146, N$146/'Factual Funding gap'!$B$151, 0),  "")</f>
        <v>0</v>
      </c>
      <c r="O164" s="194">
        <f>IF(O$146&lt;&gt;"", IF(SUM(O$147:O163)&lt;O$146, O$146/'Factual Funding gap'!$B$151, 0),  "")</f>
        <v>0</v>
      </c>
      <c r="P164" s="194">
        <f>IF(P$146&lt;&gt;"", IF(SUM(P$147:P163)&lt;P$146, P$146/'Factual Funding gap'!$B$151, 0),  "")</f>
        <v>0</v>
      </c>
      <c r="Q164" s="194">
        <f>IF(Q$146&lt;&gt;"", IF(SUM(Q$147:Q163)&lt;Q$146, Q$146/'Factual Funding gap'!$B$151, 0),  "")</f>
        <v>0</v>
      </c>
      <c r="R164" s="194">
        <f>IF(R$146&lt;&gt;"", IF(SUM(R$147:R163)&lt;R$146, R$146/'Factual Funding gap'!$B$151, 0),  "")</f>
        <v>0</v>
      </c>
      <c r="S164" s="194">
        <f>IF(S$146&lt;&gt;"", IF(SUM(S$147:S163)&lt;S$146, S$146/'Factual Funding gap'!$B$151, 0),  "")</f>
        <v>0</v>
      </c>
      <c r="T164" s="194">
        <f>IF(T$146&lt;&gt;"", IF(SUM(T$147:T163)&lt;T$146, T$146/'Factual Funding gap'!$B$151, 0),  "")</f>
        <v>0</v>
      </c>
      <c r="U164" s="193" t="e">
        <f t="shared" si="15"/>
        <v>#DIV/0!</v>
      </c>
    </row>
    <row r="165" spans="1:21">
      <c r="A165" s="19" t="s">
        <v>124</v>
      </c>
      <c r="C165" s="192" t="e">
        <f>IF(C146&lt;&gt;"", C146-SUM(C147:C164), "")</f>
        <v>#DIV/0!</v>
      </c>
      <c r="D165" s="192">
        <f t="shared" ref="D165:T165" si="17">IF(D146&lt;&gt;"", D146-SUM(D147:D164), "")</f>
        <v>0</v>
      </c>
      <c r="E165" s="192">
        <f t="shared" si="17"/>
        <v>0</v>
      </c>
      <c r="F165" s="192">
        <f t="shared" si="17"/>
        <v>0</v>
      </c>
      <c r="G165" s="192">
        <f t="shared" si="17"/>
        <v>0</v>
      </c>
      <c r="H165" s="192">
        <f t="shared" si="17"/>
        <v>0</v>
      </c>
      <c r="I165" s="192">
        <f t="shared" si="17"/>
        <v>0</v>
      </c>
      <c r="J165" s="192">
        <f t="shared" si="17"/>
        <v>0</v>
      </c>
      <c r="K165" s="192">
        <f t="shared" si="17"/>
        <v>0</v>
      </c>
      <c r="L165" s="192">
        <f t="shared" si="17"/>
        <v>0</v>
      </c>
      <c r="M165" s="192">
        <f t="shared" si="17"/>
        <v>0</v>
      </c>
      <c r="N165" s="192">
        <f t="shared" si="17"/>
        <v>0</v>
      </c>
      <c r="O165" s="192">
        <f t="shared" si="17"/>
        <v>0</v>
      </c>
      <c r="P165" s="192">
        <f t="shared" si="17"/>
        <v>0</v>
      </c>
      <c r="Q165" s="192">
        <f t="shared" si="17"/>
        <v>0</v>
      </c>
      <c r="R165" s="192">
        <f t="shared" si="17"/>
        <v>0</v>
      </c>
      <c r="S165" s="192">
        <f t="shared" si="17"/>
        <v>0</v>
      </c>
      <c r="T165" s="192">
        <f t="shared" si="17"/>
        <v>0</v>
      </c>
      <c r="U165" s="190"/>
    </row>
    <row r="166" spans="1:21">
      <c r="A166" s="19" t="s">
        <v>125</v>
      </c>
      <c r="C166" s="191"/>
      <c r="D166" s="191"/>
      <c r="E166" s="191"/>
      <c r="F166" s="191"/>
      <c r="G166" s="191"/>
      <c r="H166" s="191"/>
      <c r="I166" s="191"/>
      <c r="J166" s="191"/>
      <c r="K166" s="191"/>
      <c r="L166" s="191"/>
      <c r="M166" s="191"/>
      <c r="N166" s="191"/>
      <c r="O166" s="191"/>
      <c r="P166" s="191"/>
      <c r="Q166" s="191"/>
      <c r="R166" s="191"/>
      <c r="S166" s="191"/>
      <c r="T166" s="211" t="e">
        <f>SUM(C165:T165)</f>
        <v>#DIV/0!</v>
      </c>
      <c r="U166" s="190"/>
    </row>
    <row r="168" spans="1:21">
      <c r="A168" s="65" t="s">
        <v>159</v>
      </c>
    </row>
    <row r="169" spans="1:21" ht="6" customHeight="1">
      <c r="A169" s="65"/>
    </row>
    <row r="170" spans="1:21" ht="51.6" customHeight="1">
      <c r="A170" s="91" t="s">
        <v>141</v>
      </c>
      <c r="B170" s="262" t="s">
        <v>143</v>
      </c>
      <c r="C170" s="262"/>
      <c r="D170" s="262"/>
      <c r="E170" s="262"/>
      <c r="F170" s="262"/>
      <c r="G170" s="262"/>
      <c r="H170" s="262"/>
      <c r="I170" s="262"/>
      <c r="J170" s="262"/>
      <c r="K170" s="262"/>
      <c r="L170" s="262"/>
      <c r="M170" s="262"/>
      <c r="N170" s="262"/>
      <c r="O170" s="262"/>
      <c r="P170" s="262"/>
      <c r="Q170" s="262"/>
      <c r="R170" s="262"/>
      <c r="S170" s="262"/>
      <c r="T170" s="262"/>
    </row>
    <row r="171" spans="1:21" ht="9.6" customHeight="1">
      <c r="A171" s="91"/>
      <c r="B171" s="91"/>
      <c r="C171" s="91"/>
      <c r="D171" s="91"/>
      <c r="E171" s="91"/>
      <c r="F171" s="91"/>
      <c r="G171" s="91"/>
      <c r="H171" s="91"/>
    </row>
    <row r="172" spans="1:21">
      <c r="A172" s="91" t="s">
        <v>142</v>
      </c>
      <c r="B172" s="123"/>
      <c r="C172" s="224">
        <f>C$31</f>
        <v>2021</v>
      </c>
      <c r="D172" s="224">
        <f t="shared" ref="D172:U172" si="18">D$31</f>
        <v>2022</v>
      </c>
      <c r="E172" s="224">
        <f t="shared" si="18"/>
        <v>2023</v>
      </c>
      <c r="F172" s="224">
        <f t="shared" si="18"/>
        <v>2024</v>
      </c>
      <c r="G172" s="224">
        <f t="shared" si="18"/>
        <v>2025</v>
      </c>
      <c r="H172" s="224">
        <f t="shared" si="18"/>
        <v>2026</v>
      </c>
      <c r="I172" s="224">
        <f t="shared" si="18"/>
        <v>2027</v>
      </c>
      <c r="J172" s="224">
        <f t="shared" si="18"/>
        <v>2028</v>
      </c>
      <c r="K172" s="224">
        <f t="shared" si="18"/>
        <v>2029</v>
      </c>
      <c r="L172" s="224">
        <f t="shared" si="18"/>
        <v>2030</v>
      </c>
      <c r="M172" s="224">
        <f t="shared" si="18"/>
        <v>2031</v>
      </c>
      <c r="N172" s="224">
        <f t="shared" si="18"/>
        <v>2032</v>
      </c>
      <c r="O172" s="224">
        <f t="shared" si="18"/>
        <v>2033</v>
      </c>
      <c r="P172" s="224">
        <f t="shared" si="18"/>
        <v>2034</v>
      </c>
      <c r="Q172" s="224">
        <f t="shared" si="18"/>
        <v>2035</v>
      </c>
      <c r="R172" s="224">
        <f t="shared" si="18"/>
        <v>2036</v>
      </c>
      <c r="S172" s="224">
        <f t="shared" si="18"/>
        <v>2037</v>
      </c>
      <c r="T172" s="224">
        <f t="shared" si="18"/>
        <v>2038</v>
      </c>
      <c r="U172" s="124" t="str">
        <f t="shared" si="18"/>
        <v>Yearly depreciation</v>
      </c>
    </row>
    <row r="173" spans="1:21">
      <c r="A173" s="92" t="s">
        <v>127</v>
      </c>
      <c r="C173" s="133">
        <f>'Factual Funding gap'!C74</f>
        <v>0</v>
      </c>
      <c r="D173" s="133">
        <f>'Factual Funding gap'!D74</f>
        <v>0</v>
      </c>
      <c r="E173" s="133">
        <f>'Factual Funding gap'!E74</f>
        <v>0</v>
      </c>
      <c r="F173" s="133">
        <f>'Factual Funding gap'!F74</f>
        <v>0</v>
      </c>
      <c r="G173" s="133">
        <f>'Factual Funding gap'!G74</f>
        <v>0</v>
      </c>
      <c r="H173" s="133">
        <f>'Factual Funding gap'!H74</f>
        <v>0</v>
      </c>
      <c r="I173" s="133">
        <f>'Factual Funding gap'!I74</f>
        <v>0</v>
      </c>
      <c r="J173" s="133">
        <f>'Factual Funding gap'!J74</f>
        <v>0</v>
      </c>
      <c r="K173" s="133">
        <f>'Factual Funding gap'!K74</f>
        <v>0</v>
      </c>
      <c r="L173" s="133">
        <f>'Factual Funding gap'!L74</f>
        <v>0</v>
      </c>
      <c r="M173" s="133">
        <f>'Factual Funding gap'!M74</f>
        <v>0</v>
      </c>
      <c r="N173" s="133">
        <f>'Factual Funding gap'!N74</f>
        <v>0</v>
      </c>
      <c r="O173" s="133">
        <f>'Factual Funding gap'!O74</f>
        <v>0</v>
      </c>
      <c r="P173" s="133">
        <f>'Factual Funding gap'!P74</f>
        <v>0</v>
      </c>
      <c r="Q173" s="133">
        <f>'Factual Funding gap'!Q74</f>
        <v>0</v>
      </c>
      <c r="R173" s="133">
        <f>'Factual Funding gap'!R74</f>
        <v>0</v>
      </c>
      <c r="S173" s="133">
        <f>'Factual Funding gap'!S74</f>
        <v>0</v>
      </c>
      <c r="T173" s="133">
        <f>'Factual Funding gap'!T74</f>
        <v>0</v>
      </c>
      <c r="U173" s="190"/>
    </row>
    <row r="174" spans="1:21">
      <c r="A174" s="263" t="s">
        <v>15</v>
      </c>
      <c r="B174" s="225">
        <f>B147</f>
        <v>2021</v>
      </c>
      <c r="C174" s="192" t="e">
        <f>IF(C$173&lt;&gt;"", C$173/'Factual Funding gap'!$B$152, "")</f>
        <v>#DIV/0!</v>
      </c>
      <c r="D174" s="192"/>
      <c r="E174" s="192"/>
      <c r="F174" s="192"/>
      <c r="G174" s="192"/>
      <c r="H174" s="192"/>
      <c r="I174" s="192"/>
      <c r="J174" s="192"/>
      <c r="K174" s="192"/>
      <c r="L174" s="192"/>
      <c r="M174" s="192"/>
      <c r="N174" s="192"/>
      <c r="O174" s="192"/>
      <c r="P174" s="192"/>
      <c r="Q174" s="192"/>
      <c r="R174" s="192"/>
      <c r="S174" s="192"/>
      <c r="T174" s="192"/>
      <c r="U174" s="193" t="e">
        <f>SUM(C174:T174)</f>
        <v>#DIV/0!</v>
      </c>
    </row>
    <row r="175" spans="1:21">
      <c r="A175" s="263"/>
      <c r="B175" s="225">
        <f>B148</f>
        <v>2022</v>
      </c>
      <c r="C175" s="192" t="e">
        <f>IF(C$173&lt;&gt;"", IF(SUM(C$174:C174)&lt;C$173, C$173/'Factual Funding gap'!$B$152, 0),  "")</f>
        <v>#DIV/0!</v>
      </c>
      <c r="D175" s="192">
        <f>IF(D$173&lt;&gt;"", IF(SUM(D$174:D174)&lt;D$173, D$173/'Factual Funding gap'!$B$152, 0),  "")</f>
        <v>0</v>
      </c>
      <c r="E175" s="192"/>
      <c r="F175" s="192"/>
      <c r="G175" s="192"/>
      <c r="H175" s="192"/>
      <c r="I175" s="192"/>
      <c r="J175" s="192"/>
      <c r="K175" s="192"/>
      <c r="L175" s="192"/>
      <c r="M175" s="192"/>
      <c r="N175" s="192"/>
      <c r="O175" s="192"/>
      <c r="P175" s="192"/>
      <c r="Q175" s="192"/>
      <c r="R175" s="192"/>
      <c r="S175" s="192"/>
      <c r="T175" s="192"/>
      <c r="U175" s="193" t="e">
        <f t="shared" ref="U175:U191" si="19">SUM(C175:T175)</f>
        <v>#DIV/0!</v>
      </c>
    </row>
    <row r="176" spans="1:21">
      <c r="A176" s="263"/>
      <c r="B176" s="225">
        <f t="shared" ref="B176:B190" si="20">B149</f>
        <v>2023</v>
      </c>
      <c r="C176" s="192" t="e">
        <f>IF(C$173&lt;&gt;"", IF(SUM(C$174:C175)&lt;C$173, C$173/'Factual Funding gap'!$B$152, 0),  "")</f>
        <v>#DIV/0!</v>
      </c>
      <c r="D176" s="192">
        <f>IF(D$173&lt;&gt;"", IF(SUM(D$174:D175)&lt;D$173, D$173/'Factual Funding gap'!$B$152, 0),  "")</f>
        <v>0</v>
      </c>
      <c r="E176" s="192">
        <f>IF(E$173&lt;&gt;"", IF(SUM(E$174:E175)&lt;E$173, E$173/'Factual Funding gap'!$B$152, 0),  "")</f>
        <v>0</v>
      </c>
      <c r="F176" s="192"/>
      <c r="G176" s="192"/>
      <c r="H176" s="192"/>
      <c r="I176" s="192"/>
      <c r="J176" s="192"/>
      <c r="K176" s="192"/>
      <c r="L176" s="192"/>
      <c r="M176" s="192"/>
      <c r="N176" s="192"/>
      <c r="O176" s="192"/>
      <c r="P176" s="192"/>
      <c r="Q176" s="192"/>
      <c r="R176" s="192"/>
      <c r="S176" s="192"/>
      <c r="T176" s="192"/>
      <c r="U176" s="193" t="e">
        <f t="shared" si="19"/>
        <v>#DIV/0!</v>
      </c>
    </row>
    <row r="177" spans="1:21">
      <c r="A177" s="263"/>
      <c r="B177" s="225">
        <f t="shared" si="20"/>
        <v>2024</v>
      </c>
      <c r="C177" s="192" t="e">
        <f>IF(C$173&lt;&gt;"", IF(SUM(C$174:C176)&lt;C$173, C$173/'Factual Funding gap'!$B$152, 0),  "")</f>
        <v>#DIV/0!</v>
      </c>
      <c r="D177" s="192">
        <f>IF(D$173&lt;&gt;"", IF(SUM(D$174:D176)&lt;D$173, D$173/'Factual Funding gap'!$B$152, 0),  "")</f>
        <v>0</v>
      </c>
      <c r="E177" s="192">
        <f>IF(E$173&lt;&gt;"", IF(SUM(E$174:E176)&lt;E$173, E$173/'Factual Funding gap'!$B$152, 0),  "")</f>
        <v>0</v>
      </c>
      <c r="F177" s="192">
        <f>IF(F$173&lt;&gt;"", IF(SUM(F$174:F176)&lt;F$173, F$173/'Factual Funding gap'!$B$152, 0),  "")</f>
        <v>0</v>
      </c>
      <c r="G177" s="192"/>
      <c r="H177" s="192"/>
      <c r="I177" s="192"/>
      <c r="J177" s="192"/>
      <c r="K177" s="192"/>
      <c r="L177" s="192"/>
      <c r="M177" s="192"/>
      <c r="N177" s="192"/>
      <c r="O177" s="192"/>
      <c r="P177" s="192"/>
      <c r="Q177" s="192"/>
      <c r="R177" s="192"/>
      <c r="S177" s="192"/>
      <c r="T177" s="192"/>
      <c r="U177" s="193" t="e">
        <f t="shared" si="19"/>
        <v>#DIV/0!</v>
      </c>
    </row>
    <row r="178" spans="1:21">
      <c r="A178" s="263"/>
      <c r="B178" s="225">
        <f t="shared" si="20"/>
        <v>2025</v>
      </c>
      <c r="C178" s="192" t="e">
        <f>IF(C$173&lt;&gt;"", IF(SUM(C$174:C177)&lt;C$173, C$173/'Factual Funding gap'!$B$152, 0),  "")</f>
        <v>#DIV/0!</v>
      </c>
      <c r="D178" s="192">
        <f>IF(D$173&lt;&gt;"", IF(SUM(D$174:D177)&lt;D$173, D$173/'Factual Funding gap'!$B$152, 0),  "")</f>
        <v>0</v>
      </c>
      <c r="E178" s="192">
        <f>IF(E$173&lt;&gt;"", IF(SUM(E$174:E177)&lt;E$173, E$173/'Factual Funding gap'!$B$152, 0),  "")</f>
        <v>0</v>
      </c>
      <c r="F178" s="192">
        <f>IF(F$173&lt;&gt;"", IF(SUM(F$174:F177)&lt;F$173, F$173/'Factual Funding gap'!$B$152, 0),  "")</f>
        <v>0</v>
      </c>
      <c r="G178" s="192">
        <f>IF(G$173&lt;&gt;"", IF(SUM(G$174:G177)&lt;G$173, G$173/'Factual Funding gap'!$B$152, 0),  "")</f>
        <v>0</v>
      </c>
      <c r="H178" s="192"/>
      <c r="I178" s="192"/>
      <c r="J178" s="192"/>
      <c r="K178" s="192"/>
      <c r="L178" s="192"/>
      <c r="M178" s="192"/>
      <c r="N178" s="192"/>
      <c r="O178" s="192"/>
      <c r="P178" s="192"/>
      <c r="Q178" s="192"/>
      <c r="R178" s="192"/>
      <c r="S178" s="192"/>
      <c r="T178" s="192"/>
      <c r="U178" s="193" t="e">
        <f t="shared" si="19"/>
        <v>#DIV/0!</v>
      </c>
    </row>
    <row r="179" spans="1:21">
      <c r="A179" s="263"/>
      <c r="B179" s="225">
        <f t="shared" si="20"/>
        <v>2026</v>
      </c>
      <c r="C179" s="192" t="e">
        <f>IF(C$173&lt;&gt;"", IF(SUM(C$174:C178)&lt;C$173, C$173/'Factual Funding gap'!$B$152, 0),  "")</f>
        <v>#DIV/0!</v>
      </c>
      <c r="D179" s="192">
        <f>IF(D$173&lt;&gt;"", IF(SUM(D$174:D178)&lt;D$173, D$173/'Factual Funding gap'!$B$152, 0),  "")</f>
        <v>0</v>
      </c>
      <c r="E179" s="192">
        <f>IF(E$173&lt;&gt;"", IF(SUM(E$174:E178)&lt;E$173, E$173/'Factual Funding gap'!$B$152, 0),  "")</f>
        <v>0</v>
      </c>
      <c r="F179" s="192">
        <f>IF(F$173&lt;&gt;"", IF(SUM(F$174:F178)&lt;F$173, F$173/'Factual Funding gap'!$B$152, 0),  "")</f>
        <v>0</v>
      </c>
      <c r="G179" s="192">
        <f>IF(G$173&lt;&gt;"", IF(SUM(G$174:G178)&lt;G$173, G$173/'Factual Funding gap'!$B$152, 0),  "")</f>
        <v>0</v>
      </c>
      <c r="H179" s="192">
        <f>IF(H$173&lt;&gt;"", IF(SUM(H$174:H178)&lt;H$173, H$173/'Factual Funding gap'!$B$152, 0),  "")</f>
        <v>0</v>
      </c>
      <c r="I179" s="192"/>
      <c r="J179" s="192"/>
      <c r="K179" s="192"/>
      <c r="L179" s="192"/>
      <c r="M179" s="192"/>
      <c r="N179" s="192"/>
      <c r="O179" s="192"/>
      <c r="P179" s="192"/>
      <c r="Q179" s="192"/>
      <c r="R179" s="192"/>
      <c r="S179" s="192"/>
      <c r="T179" s="192"/>
      <c r="U179" s="193" t="e">
        <f t="shared" si="19"/>
        <v>#DIV/0!</v>
      </c>
    </row>
    <row r="180" spans="1:21">
      <c r="A180" s="263"/>
      <c r="B180" s="225">
        <f t="shared" si="20"/>
        <v>2027</v>
      </c>
      <c r="C180" s="192" t="e">
        <f>IF(C$173&lt;&gt;"", IF(SUM(C$174:C179)&lt;C$173, C$173/'Factual Funding gap'!$B$152, 0),  "")</f>
        <v>#DIV/0!</v>
      </c>
      <c r="D180" s="192">
        <f>IF(D$173&lt;&gt;"", IF(SUM(D$174:D179)&lt;D$173, D$173/'Factual Funding gap'!$B$152, 0),  "")</f>
        <v>0</v>
      </c>
      <c r="E180" s="192">
        <f>IF(E$173&lt;&gt;"", IF(SUM(E$174:E179)&lt;E$173, E$173/'Factual Funding gap'!$B$152, 0),  "")</f>
        <v>0</v>
      </c>
      <c r="F180" s="192">
        <f>IF(F$173&lt;&gt;"", IF(SUM(F$174:F179)&lt;F$173, F$173/'Factual Funding gap'!$B$152, 0),  "")</f>
        <v>0</v>
      </c>
      <c r="G180" s="192">
        <f>IF(G$173&lt;&gt;"", IF(SUM(G$174:G179)&lt;G$173, G$173/'Factual Funding gap'!$B$152, 0),  "")</f>
        <v>0</v>
      </c>
      <c r="H180" s="192">
        <f>IF(H$173&lt;&gt;"", IF(SUM(H$174:H179)&lt;H$173, H$173/'Factual Funding gap'!$B$152, 0),  "")</f>
        <v>0</v>
      </c>
      <c r="I180" s="192">
        <f>IF(I$173&lt;&gt;"", IF(SUM(I$174:I179)&lt;I$173, I$173/'Factual Funding gap'!$B$152, 0),  "")</f>
        <v>0</v>
      </c>
      <c r="J180" s="192"/>
      <c r="K180" s="192"/>
      <c r="L180" s="192"/>
      <c r="M180" s="192"/>
      <c r="N180" s="192"/>
      <c r="O180" s="192"/>
      <c r="P180" s="192"/>
      <c r="Q180" s="192"/>
      <c r="R180" s="192"/>
      <c r="S180" s="192"/>
      <c r="T180" s="192"/>
      <c r="U180" s="193" t="e">
        <f t="shared" si="19"/>
        <v>#DIV/0!</v>
      </c>
    </row>
    <row r="181" spans="1:21">
      <c r="A181" s="263"/>
      <c r="B181" s="225">
        <f t="shared" si="20"/>
        <v>2028</v>
      </c>
      <c r="C181" s="192" t="e">
        <f>IF(C$173&lt;&gt;"", IF(SUM(C$174:C180)&lt;C$173, C$173/'Factual Funding gap'!$B$152, 0),  "")</f>
        <v>#DIV/0!</v>
      </c>
      <c r="D181" s="192">
        <f>IF(D$173&lt;&gt;"", IF(SUM(D$174:D180)&lt;D$173, D$173/'Factual Funding gap'!$B$152, 0),  "")</f>
        <v>0</v>
      </c>
      <c r="E181" s="192">
        <f>IF(E$173&lt;&gt;"", IF(SUM(E$174:E180)&lt;E$173, E$173/'Factual Funding gap'!$B$152, 0),  "")</f>
        <v>0</v>
      </c>
      <c r="F181" s="192">
        <f>IF(F$173&lt;&gt;"", IF(SUM(F$174:F180)&lt;F$173, F$173/'Factual Funding gap'!$B$152, 0),  "")</f>
        <v>0</v>
      </c>
      <c r="G181" s="192">
        <f>IF(G$173&lt;&gt;"", IF(SUM(G$174:G180)&lt;G$173, G$173/'Factual Funding gap'!$B$152, 0),  "")</f>
        <v>0</v>
      </c>
      <c r="H181" s="192">
        <f>IF(H$173&lt;&gt;"", IF(SUM(H$174:H180)&lt;H$173, H$173/'Factual Funding gap'!$B$152, 0),  "")</f>
        <v>0</v>
      </c>
      <c r="I181" s="192">
        <f>IF(I$173&lt;&gt;"", IF(SUM(I$174:I180)&lt;I$173, I$173/'Factual Funding gap'!$B$152, 0),  "")</f>
        <v>0</v>
      </c>
      <c r="J181" s="192">
        <f>IF(J$173&lt;&gt;"", IF(SUM(J$174:J180)&lt;J$173, J$173/'Factual Funding gap'!$B$152, 0),  "")</f>
        <v>0</v>
      </c>
      <c r="K181" s="192"/>
      <c r="L181" s="192"/>
      <c r="M181" s="192"/>
      <c r="N181" s="192"/>
      <c r="O181" s="192"/>
      <c r="P181" s="192"/>
      <c r="Q181" s="192"/>
      <c r="R181" s="192"/>
      <c r="S181" s="192"/>
      <c r="T181" s="192"/>
      <c r="U181" s="193" t="e">
        <f t="shared" si="19"/>
        <v>#DIV/0!</v>
      </c>
    </row>
    <row r="182" spans="1:21">
      <c r="A182" s="263"/>
      <c r="B182" s="225">
        <f t="shared" si="20"/>
        <v>2029</v>
      </c>
      <c r="C182" s="192" t="e">
        <f>IF(C$173&lt;&gt;"", IF(SUM(C$174:C181)&lt;C$173, C$173/'Factual Funding gap'!$B$152, 0),  "")</f>
        <v>#DIV/0!</v>
      </c>
      <c r="D182" s="192">
        <f>IF(D$173&lt;&gt;"", IF(SUM(D$174:D181)&lt;D$173, D$173/'Factual Funding gap'!$B$152, 0),  "")</f>
        <v>0</v>
      </c>
      <c r="E182" s="192">
        <f>IF(E$173&lt;&gt;"", IF(SUM(E$174:E181)&lt;E$173, E$173/'Factual Funding gap'!$B$152, 0),  "")</f>
        <v>0</v>
      </c>
      <c r="F182" s="192">
        <f>IF(F$173&lt;&gt;"", IF(SUM(F$174:F181)&lt;F$173, F$173/'Factual Funding gap'!$B$152, 0),  "")</f>
        <v>0</v>
      </c>
      <c r="G182" s="192">
        <f>IF(G$173&lt;&gt;"", IF(SUM(G$174:G181)&lt;G$173, G$173/'Factual Funding gap'!$B$152, 0),  "")</f>
        <v>0</v>
      </c>
      <c r="H182" s="192">
        <f>IF(H$173&lt;&gt;"", IF(SUM(H$174:H181)&lt;H$173, H$173/'Factual Funding gap'!$B$152, 0),  "")</f>
        <v>0</v>
      </c>
      <c r="I182" s="192">
        <f>IF(I$173&lt;&gt;"", IF(SUM(I$174:I181)&lt;I$173, I$173/'Factual Funding gap'!$B$152, 0),  "")</f>
        <v>0</v>
      </c>
      <c r="J182" s="192">
        <f>IF(J$173&lt;&gt;"", IF(SUM(J$174:J181)&lt;J$173, J$173/'Factual Funding gap'!$B$152, 0),  "")</f>
        <v>0</v>
      </c>
      <c r="K182" s="192">
        <f>IF(K$173&lt;&gt;"", IF(SUM(K$174:K181)&lt;K$173, K$173/'Factual Funding gap'!$B$152, 0),  "")</f>
        <v>0</v>
      </c>
      <c r="L182" s="192"/>
      <c r="M182" s="192"/>
      <c r="N182" s="192"/>
      <c r="O182" s="192"/>
      <c r="P182" s="192"/>
      <c r="Q182" s="192"/>
      <c r="R182" s="192"/>
      <c r="S182" s="192"/>
      <c r="T182" s="192"/>
      <c r="U182" s="193" t="e">
        <f t="shared" si="19"/>
        <v>#DIV/0!</v>
      </c>
    </row>
    <row r="183" spans="1:21">
      <c r="A183" s="263"/>
      <c r="B183" s="225">
        <f t="shared" si="20"/>
        <v>2030</v>
      </c>
      <c r="C183" s="192" t="e">
        <f>IF(C$173&lt;&gt;"", IF(SUM(C$174:C182)&lt;C$173, C$173/'Factual Funding gap'!$B$152, 0),  "")</f>
        <v>#DIV/0!</v>
      </c>
      <c r="D183" s="192">
        <f>IF(D$173&lt;&gt;"", IF(SUM(D$174:D182)&lt;D$173, D$173/'Factual Funding gap'!$B$152, 0),  "")</f>
        <v>0</v>
      </c>
      <c r="E183" s="192">
        <f>IF(E$173&lt;&gt;"", IF(SUM(E$174:E182)&lt;E$173, E$173/'Factual Funding gap'!$B$152, 0),  "")</f>
        <v>0</v>
      </c>
      <c r="F183" s="192">
        <f>IF(F$173&lt;&gt;"", IF(SUM(F$174:F182)&lt;F$173, F$173/'Factual Funding gap'!$B$152, 0),  "")</f>
        <v>0</v>
      </c>
      <c r="G183" s="192">
        <f>IF(G$173&lt;&gt;"", IF(SUM(G$174:G182)&lt;G$173, G$173/'Factual Funding gap'!$B$152, 0),  "")</f>
        <v>0</v>
      </c>
      <c r="H183" s="192">
        <f>IF(H$173&lt;&gt;"", IF(SUM(H$174:H182)&lt;H$173, H$173/'Factual Funding gap'!$B$152, 0),  "")</f>
        <v>0</v>
      </c>
      <c r="I183" s="192">
        <f>IF(I$173&lt;&gt;"", IF(SUM(I$174:I182)&lt;I$173, I$173/'Factual Funding gap'!$B$152, 0),  "")</f>
        <v>0</v>
      </c>
      <c r="J183" s="192">
        <f>IF(J$173&lt;&gt;"", IF(SUM(J$174:J182)&lt;J$173, J$173/'Factual Funding gap'!$B$152, 0),  "")</f>
        <v>0</v>
      </c>
      <c r="K183" s="192">
        <f>IF(K$173&lt;&gt;"", IF(SUM(K$174:K182)&lt;K$173, K$173/'Factual Funding gap'!$B$152, 0),  "")</f>
        <v>0</v>
      </c>
      <c r="L183" s="192">
        <f>IF(L$173&lt;&gt;"", IF(SUM(L$174:L182)&lt;L$173, L$173/'Factual Funding gap'!$B$152, 0),  "")</f>
        <v>0</v>
      </c>
      <c r="M183" s="192"/>
      <c r="N183" s="192"/>
      <c r="O183" s="192"/>
      <c r="P183" s="192"/>
      <c r="Q183" s="192"/>
      <c r="R183" s="192"/>
      <c r="S183" s="192"/>
      <c r="T183" s="192"/>
      <c r="U183" s="193" t="e">
        <f t="shared" si="19"/>
        <v>#DIV/0!</v>
      </c>
    </row>
    <row r="184" spans="1:21">
      <c r="A184" s="263"/>
      <c r="B184" s="225">
        <f t="shared" si="20"/>
        <v>2031</v>
      </c>
      <c r="C184" s="192" t="e">
        <f>IF(C$173&lt;&gt;"", IF(SUM(C$174:C183)&lt;C$173, C$173/'Factual Funding gap'!$B$152, 0),  "")</f>
        <v>#DIV/0!</v>
      </c>
      <c r="D184" s="192">
        <f>IF(D$173&lt;&gt;"", IF(SUM(D$174:D183)&lt;D$173, D$173/'Factual Funding gap'!$B$152, 0),  "")</f>
        <v>0</v>
      </c>
      <c r="E184" s="192">
        <f>IF(E$173&lt;&gt;"", IF(SUM(E$174:E183)&lt;E$173, E$173/'Factual Funding gap'!$B$152, 0),  "")</f>
        <v>0</v>
      </c>
      <c r="F184" s="192">
        <f>IF(F$173&lt;&gt;"", IF(SUM(F$174:F183)&lt;F$173, F$173/'Factual Funding gap'!$B$152, 0),  "")</f>
        <v>0</v>
      </c>
      <c r="G184" s="192">
        <f>IF(G$173&lt;&gt;"", IF(SUM(G$174:G183)&lt;G$173, G$173/'Factual Funding gap'!$B$152, 0),  "")</f>
        <v>0</v>
      </c>
      <c r="H184" s="192">
        <f>IF(H$173&lt;&gt;"", IF(SUM(H$174:H183)&lt;H$173, H$173/'Factual Funding gap'!$B$152, 0),  "")</f>
        <v>0</v>
      </c>
      <c r="I184" s="192">
        <f>IF(I$173&lt;&gt;"", IF(SUM(I$174:I183)&lt;I$173, I$173/'Factual Funding gap'!$B$152, 0),  "")</f>
        <v>0</v>
      </c>
      <c r="J184" s="192">
        <f>IF(J$173&lt;&gt;"", IF(SUM(J$174:J183)&lt;J$173, J$173/'Factual Funding gap'!$B$152, 0),  "")</f>
        <v>0</v>
      </c>
      <c r="K184" s="192">
        <f>IF(K$173&lt;&gt;"", IF(SUM(K$174:K183)&lt;K$173, K$173/'Factual Funding gap'!$B$152, 0),  "")</f>
        <v>0</v>
      </c>
      <c r="L184" s="192">
        <f>IF(L$173&lt;&gt;"", IF(SUM(L$174:L183)&lt;L$173, L$173/'Factual Funding gap'!$B$152, 0),  "")</f>
        <v>0</v>
      </c>
      <c r="M184" s="192">
        <f>IF(M$173&lt;&gt;"", IF(SUM(M$174:M183)&lt;M$173, M$173/'Factual Funding gap'!$B$152, 0),  "")</f>
        <v>0</v>
      </c>
      <c r="N184" s="192"/>
      <c r="O184" s="192"/>
      <c r="P184" s="192"/>
      <c r="Q184" s="192"/>
      <c r="R184" s="192"/>
      <c r="S184" s="192"/>
      <c r="T184" s="192"/>
      <c r="U184" s="193" t="e">
        <f>SUM(C184:T184)</f>
        <v>#DIV/0!</v>
      </c>
    </row>
    <row r="185" spans="1:21">
      <c r="A185" s="263"/>
      <c r="B185" s="225">
        <f t="shared" si="20"/>
        <v>2032</v>
      </c>
      <c r="C185" s="192" t="e">
        <f>IF(C$173&lt;&gt;"", IF(SUM(C$174:C184)&lt;C$173, C$173/'Factual Funding gap'!$B$152, 0),  "")</f>
        <v>#DIV/0!</v>
      </c>
      <c r="D185" s="192">
        <f>IF(D$173&lt;&gt;"", IF(SUM(D$174:D184)&lt;D$173, D$173/'Factual Funding gap'!$B$152, 0),  "")</f>
        <v>0</v>
      </c>
      <c r="E185" s="192">
        <f>IF(E$173&lt;&gt;"", IF(SUM(E$174:E184)&lt;E$173, E$173/'Factual Funding gap'!$B$152, 0),  "")</f>
        <v>0</v>
      </c>
      <c r="F185" s="192">
        <f>IF(F$173&lt;&gt;"", IF(SUM(F$174:F184)&lt;F$173, F$173/'Factual Funding gap'!$B$152, 0),  "")</f>
        <v>0</v>
      </c>
      <c r="G185" s="192">
        <f>IF(G$173&lt;&gt;"", IF(SUM(G$174:G184)&lt;G$173, G$173/'Factual Funding gap'!$B$152, 0),  "")</f>
        <v>0</v>
      </c>
      <c r="H185" s="192">
        <f>IF(H$173&lt;&gt;"", IF(SUM(H$174:H184)&lt;H$173, H$173/'Factual Funding gap'!$B$152, 0),  "")</f>
        <v>0</v>
      </c>
      <c r="I185" s="192">
        <f>IF(I$173&lt;&gt;"", IF(SUM(I$174:I184)&lt;I$173, I$173/'Factual Funding gap'!$B$152, 0),  "")</f>
        <v>0</v>
      </c>
      <c r="J185" s="192">
        <f>IF(J$173&lt;&gt;"", IF(SUM(J$174:J184)&lt;J$173, J$173/'Factual Funding gap'!$B$152, 0),  "")</f>
        <v>0</v>
      </c>
      <c r="K185" s="192">
        <f>IF(K$173&lt;&gt;"", IF(SUM(K$174:K184)&lt;K$173, K$173/'Factual Funding gap'!$B$152, 0),  "")</f>
        <v>0</v>
      </c>
      <c r="L185" s="192">
        <f>IF(L$173&lt;&gt;"", IF(SUM(L$174:L184)&lt;L$173, L$173/'Factual Funding gap'!$B$152, 0),  "")</f>
        <v>0</v>
      </c>
      <c r="M185" s="192">
        <f>IF(M$173&lt;&gt;"", IF(SUM(M$174:M184)&lt;M$173, M$173/'Factual Funding gap'!$B$152, 0),  "")</f>
        <v>0</v>
      </c>
      <c r="N185" s="192">
        <f>IF(N$173&lt;&gt;"", IF(SUM(N$174:N184)&lt;N$173, N$173/'Factual Funding gap'!$B$152, 0),  "")</f>
        <v>0</v>
      </c>
      <c r="O185" s="192"/>
      <c r="P185" s="192"/>
      <c r="Q185" s="192"/>
      <c r="R185" s="192"/>
      <c r="S185" s="192"/>
      <c r="T185" s="192"/>
      <c r="U185" s="193" t="e">
        <f t="shared" si="19"/>
        <v>#DIV/0!</v>
      </c>
    </row>
    <row r="186" spans="1:21">
      <c r="A186" s="263"/>
      <c r="B186" s="225">
        <f t="shared" si="20"/>
        <v>2033</v>
      </c>
      <c r="C186" s="192" t="e">
        <f>IF(C$173&lt;&gt;"", IF(SUM(C$174:C185)&lt;C$173, C$173/'Factual Funding gap'!$B$152, 0),  "")</f>
        <v>#DIV/0!</v>
      </c>
      <c r="D186" s="192">
        <f>IF(D$173&lt;&gt;"", IF(SUM(D$174:D185)&lt;D$173, D$173/'Factual Funding gap'!$B$152, 0),  "")</f>
        <v>0</v>
      </c>
      <c r="E186" s="192">
        <f>IF(E$173&lt;&gt;"", IF(SUM(E$174:E185)&lt;E$173, E$173/'Factual Funding gap'!$B$152, 0),  "")</f>
        <v>0</v>
      </c>
      <c r="F186" s="192">
        <f>IF(F$173&lt;&gt;"", IF(SUM(F$174:F185)&lt;F$173, F$173/'Factual Funding gap'!$B$152, 0),  "")</f>
        <v>0</v>
      </c>
      <c r="G186" s="192">
        <f>IF(G$173&lt;&gt;"", IF(SUM(G$174:G185)&lt;G$173, G$173/'Factual Funding gap'!$B$152, 0),  "")</f>
        <v>0</v>
      </c>
      <c r="H186" s="192">
        <f>IF(H$173&lt;&gt;"", IF(SUM(H$174:H185)&lt;H$173, H$173/'Factual Funding gap'!$B$152, 0),  "")</f>
        <v>0</v>
      </c>
      <c r="I186" s="192">
        <f>IF(I$173&lt;&gt;"", IF(SUM(I$174:I185)&lt;I$173, I$173/'Factual Funding gap'!$B$152, 0),  "")</f>
        <v>0</v>
      </c>
      <c r="J186" s="192">
        <f>IF(J$173&lt;&gt;"", IF(SUM(J$174:J185)&lt;J$173, J$173/'Factual Funding gap'!$B$152, 0),  "")</f>
        <v>0</v>
      </c>
      <c r="K186" s="192">
        <f>IF(K$173&lt;&gt;"", IF(SUM(K$174:K185)&lt;K$173, K$173/'Factual Funding gap'!$B$152, 0),  "")</f>
        <v>0</v>
      </c>
      <c r="L186" s="192">
        <f>IF(L$173&lt;&gt;"", IF(SUM(L$174:L185)&lt;L$173, L$173/'Factual Funding gap'!$B$152, 0),  "")</f>
        <v>0</v>
      </c>
      <c r="M186" s="192">
        <f>IF(M$173&lt;&gt;"", IF(SUM(M$174:M185)&lt;M$173, M$173/'Factual Funding gap'!$B$152, 0),  "")</f>
        <v>0</v>
      </c>
      <c r="N186" s="192">
        <f>IF(N$173&lt;&gt;"", IF(SUM(N$174:N185)&lt;N$173, N$173/'Factual Funding gap'!$B$152, 0),  "")</f>
        <v>0</v>
      </c>
      <c r="O186" s="192">
        <f>IF(O$173&lt;&gt;"", IF(SUM(O$174:O185)&lt;O$173, O$173/'Factual Funding gap'!$B$152, 0),  "")</f>
        <v>0</v>
      </c>
      <c r="P186" s="192"/>
      <c r="Q186" s="192"/>
      <c r="R186" s="192"/>
      <c r="S186" s="192"/>
      <c r="T186" s="192"/>
      <c r="U186" s="193" t="e">
        <f t="shared" si="19"/>
        <v>#DIV/0!</v>
      </c>
    </row>
    <row r="187" spans="1:21">
      <c r="A187" s="263"/>
      <c r="B187" s="225">
        <f t="shared" si="20"/>
        <v>2034</v>
      </c>
      <c r="C187" s="192" t="e">
        <f>IF(C$173&lt;&gt;"", IF(SUM(C$174:C186)&lt;C$173, C$173/'Factual Funding gap'!$B$152, 0),  "")</f>
        <v>#DIV/0!</v>
      </c>
      <c r="D187" s="192">
        <f>IF(D$173&lt;&gt;"", IF(SUM(D$174:D186)&lt;D$173, D$173/'Factual Funding gap'!$B$152, 0),  "")</f>
        <v>0</v>
      </c>
      <c r="E187" s="192">
        <f>IF(E$173&lt;&gt;"", IF(SUM(E$174:E186)&lt;E$173, E$173/'Factual Funding gap'!$B$152, 0),  "")</f>
        <v>0</v>
      </c>
      <c r="F187" s="192">
        <f>IF(F$173&lt;&gt;"", IF(SUM(F$174:F186)&lt;F$173, F$173/'Factual Funding gap'!$B$152, 0),  "")</f>
        <v>0</v>
      </c>
      <c r="G187" s="192">
        <f>IF(G$173&lt;&gt;"", IF(SUM(G$174:G186)&lt;G$173, G$173/'Factual Funding gap'!$B$152, 0),  "")</f>
        <v>0</v>
      </c>
      <c r="H187" s="192">
        <f>IF(H$173&lt;&gt;"", IF(SUM(H$174:H186)&lt;H$173, H$173/'Factual Funding gap'!$B$152, 0),  "")</f>
        <v>0</v>
      </c>
      <c r="I187" s="192">
        <f>IF(I$173&lt;&gt;"", IF(SUM(I$174:I186)&lt;I$173, I$173/'Factual Funding gap'!$B$152, 0),  "")</f>
        <v>0</v>
      </c>
      <c r="J187" s="192">
        <f>IF(J$173&lt;&gt;"", IF(SUM(J$174:J186)&lt;J$173, J$173/'Factual Funding gap'!$B$152, 0),  "")</f>
        <v>0</v>
      </c>
      <c r="K187" s="192">
        <f>IF(K$173&lt;&gt;"", IF(SUM(K$174:K186)&lt;K$173, K$173/'Factual Funding gap'!$B$152, 0),  "")</f>
        <v>0</v>
      </c>
      <c r="L187" s="192">
        <f>IF(L$173&lt;&gt;"", IF(SUM(L$174:L186)&lt;L$173, L$173/'Factual Funding gap'!$B$152, 0),  "")</f>
        <v>0</v>
      </c>
      <c r="M187" s="192">
        <f>IF(M$173&lt;&gt;"", IF(SUM(M$174:M186)&lt;M$173, M$173/'Factual Funding gap'!$B$152, 0),  "")</f>
        <v>0</v>
      </c>
      <c r="N187" s="192">
        <f>IF(N$173&lt;&gt;"", IF(SUM(N$174:N186)&lt;N$173, N$173/'Factual Funding gap'!$B$152, 0),  "")</f>
        <v>0</v>
      </c>
      <c r="O187" s="192">
        <f>IF(O$173&lt;&gt;"", IF(SUM(O$174:O186)&lt;O$173, O$173/'Factual Funding gap'!$B$152, 0),  "")</f>
        <v>0</v>
      </c>
      <c r="P187" s="192">
        <f>IF(P$173&lt;&gt;"", IF(SUM(P$174:P186)&lt;P$173, P$173/'Factual Funding gap'!$B$152, 0),  "")</f>
        <v>0</v>
      </c>
      <c r="Q187" s="192"/>
      <c r="R187" s="192"/>
      <c r="S187" s="192"/>
      <c r="T187" s="192"/>
      <c r="U187" s="193" t="e">
        <f t="shared" si="19"/>
        <v>#DIV/0!</v>
      </c>
    </row>
    <row r="188" spans="1:21">
      <c r="A188" s="263"/>
      <c r="B188" s="225">
        <f t="shared" si="20"/>
        <v>2035</v>
      </c>
      <c r="C188" s="192" t="e">
        <f>IF(C$173&lt;&gt;"", IF(SUM(C$174:C187)&lt;C$173, C$173/'Factual Funding gap'!$B$152, 0),  "")</f>
        <v>#DIV/0!</v>
      </c>
      <c r="D188" s="192">
        <f>IF(D$173&lt;&gt;"", IF(SUM(D$174:D187)&lt;D$173, D$173/'Factual Funding gap'!$B$152, 0),  "")</f>
        <v>0</v>
      </c>
      <c r="E188" s="192">
        <f>IF(E$173&lt;&gt;"", IF(SUM(E$174:E187)&lt;E$173, E$173/'Factual Funding gap'!$B$152, 0),  "")</f>
        <v>0</v>
      </c>
      <c r="F188" s="192">
        <f>IF(F$173&lt;&gt;"", IF(SUM(F$174:F187)&lt;F$173, F$173/'Factual Funding gap'!$B$152, 0),  "")</f>
        <v>0</v>
      </c>
      <c r="G188" s="192">
        <f>IF(G$173&lt;&gt;"", IF(SUM(G$174:G187)&lt;G$173, G$173/'Factual Funding gap'!$B$152, 0),  "")</f>
        <v>0</v>
      </c>
      <c r="H188" s="192">
        <f>IF(H$173&lt;&gt;"", IF(SUM(H$174:H187)&lt;H$173, H$173/'Factual Funding gap'!$B$152, 0),  "")</f>
        <v>0</v>
      </c>
      <c r="I188" s="192">
        <f>IF(I$173&lt;&gt;"", IF(SUM(I$174:I187)&lt;I$173, I$173/'Factual Funding gap'!$B$152, 0),  "")</f>
        <v>0</v>
      </c>
      <c r="J188" s="192">
        <f>IF(J$173&lt;&gt;"", IF(SUM(J$174:J187)&lt;J$173, J$173/'Factual Funding gap'!$B$152, 0),  "")</f>
        <v>0</v>
      </c>
      <c r="K188" s="192">
        <f>IF(K$173&lt;&gt;"", IF(SUM(K$174:K187)&lt;K$173, K$173/'Factual Funding gap'!$B$152, 0),  "")</f>
        <v>0</v>
      </c>
      <c r="L188" s="192">
        <f>IF(L$173&lt;&gt;"", IF(SUM(L$174:L187)&lt;L$173, L$173/'Factual Funding gap'!$B$152, 0),  "")</f>
        <v>0</v>
      </c>
      <c r="M188" s="192">
        <f>IF(M$173&lt;&gt;"", IF(SUM(M$174:M187)&lt;M$173, M$173/'Factual Funding gap'!$B$152, 0),  "")</f>
        <v>0</v>
      </c>
      <c r="N188" s="192">
        <f>IF(N$173&lt;&gt;"", IF(SUM(N$174:N187)&lt;N$173, N$173/'Factual Funding gap'!$B$152, 0),  "")</f>
        <v>0</v>
      </c>
      <c r="O188" s="192">
        <f>IF(O$173&lt;&gt;"", IF(SUM(O$174:O187)&lt;O$173, O$173/'Factual Funding gap'!$B$152, 0),  "")</f>
        <v>0</v>
      </c>
      <c r="P188" s="192">
        <f>IF(P$173&lt;&gt;"", IF(SUM(P$174:P187)&lt;P$173, P$173/'Factual Funding gap'!$B$152, 0),  "")</f>
        <v>0</v>
      </c>
      <c r="Q188" s="192">
        <f>IF(Q$173&lt;&gt;"", IF(SUM(Q$174:Q187)&lt;Q$173, Q$173/'Factual Funding gap'!$B$152, 0),  "")</f>
        <v>0</v>
      </c>
      <c r="R188" s="192"/>
      <c r="S188" s="192"/>
      <c r="T188" s="192"/>
      <c r="U188" s="193" t="e">
        <f t="shared" si="19"/>
        <v>#DIV/0!</v>
      </c>
    </row>
    <row r="189" spans="1:21">
      <c r="A189" s="263"/>
      <c r="B189" s="225">
        <f t="shared" si="20"/>
        <v>2036</v>
      </c>
      <c r="C189" s="192" t="e">
        <f>IF(C$173&lt;&gt;"", IF(SUM(C$174:C188)&lt;C$173, C$173/'Factual Funding gap'!$B$152, 0),  "")</f>
        <v>#DIV/0!</v>
      </c>
      <c r="D189" s="192">
        <f>IF(D$173&lt;&gt;"", IF(SUM(D$174:D188)&lt;D$173, D$173/'Factual Funding gap'!$B$152, 0),  "")</f>
        <v>0</v>
      </c>
      <c r="E189" s="192">
        <f>IF(E$173&lt;&gt;"", IF(SUM(E$174:E188)&lt;E$173, E$173/'Factual Funding gap'!$B$152, 0),  "")</f>
        <v>0</v>
      </c>
      <c r="F189" s="192">
        <f>IF(F$173&lt;&gt;"", IF(SUM(F$174:F188)&lt;F$173, F$173/'Factual Funding gap'!$B$152, 0),  "")</f>
        <v>0</v>
      </c>
      <c r="G189" s="192">
        <f>IF(G$173&lt;&gt;"", IF(SUM(G$174:G188)&lt;G$173, G$173/'Factual Funding gap'!$B$152, 0),  "")</f>
        <v>0</v>
      </c>
      <c r="H189" s="192">
        <f>IF(H$173&lt;&gt;"", IF(SUM(H$174:H188)&lt;H$173, H$173/'Factual Funding gap'!$B$152, 0),  "")</f>
        <v>0</v>
      </c>
      <c r="I189" s="192">
        <f>IF(I$173&lt;&gt;"", IF(SUM(I$174:I188)&lt;I$173, I$173/'Factual Funding gap'!$B$152, 0),  "")</f>
        <v>0</v>
      </c>
      <c r="J189" s="192">
        <f>IF(J$173&lt;&gt;"", IF(SUM(J$174:J188)&lt;J$173, J$173/'Factual Funding gap'!$B$152, 0),  "")</f>
        <v>0</v>
      </c>
      <c r="K189" s="192">
        <f>IF(K$173&lt;&gt;"", IF(SUM(K$174:K188)&lt;K$173, K$173/'Factual Funding gap'!$B$152, 0),  "")</f>
        <v>0</v>
      </c>
      <c r="L189" s="192">
        <f>IF(L$173&lt;&gt;"", IF(SUM(L$174:L188)&lt;L$173, L$173/'Factual Funding gap'!$B$152, 0),  "")</f>
        <v>0</v>
      </c>
      <c r="M189" s="192">
        <f>IF(M$173&lt;&gt;"", IF(SUM(M$174:M188)&lt;M$173, M$173/'Factual Funding gap'!$B$152, 0),  "")</f>
        <v>0</v>
      </c>
      <c r="N189" s="192">
        <f>IF(N$173&lt;&gt;"", IF(SUM(N$174:N188)&lt;N$173, N$173/'Factual Funding gap'!$B$152, 0),  "")</f>
        <v>0</v>
      </c>
      <c r="O189" s="192">
        <f>IF(O$173&lt;&gt;"", IF(SUM(O$174:O188)&lt;O$173, O$173/'Factual Funding gap'!$B$152, 0),  "")</f>
        <v>0</v>
      </c>
      <c r="P189" s="192">
        <f>IF(P$173&lt;&gt;"", IF(SUM(P$174:P188)&lt;P$173, P$173/'Factual Funding gap'!$B$152, 0),  "")</f>
        <v>0</v>
      </c>
      <c r="Q189" s="192">
        <f>IF(Q$173&lt;&gt;"", IF(SUM(Q$174:Q188)&lt;Q$173, Q$173/'Factual Funding gap'!$B$152, 0),  "")</f>
        <v>0</v>
      </c>
      <c r="R189" s="192">
        <f>IF(R$173&lt;&gt;"", IF(SUM(R$174:R188)&lt;R$173, R$173/'Factual Funding gap'!$B$152, 0),  "")</f>
        <v>0</v>
      </c>
      <c r="S189" s="192"/>
      <c r="T189" s="192"/>
      <c r="U189" s="193" t="e">
        <f t="shared" si="19"/>
        <v>#DIV/0!</v>
      </c>
    </row>
    <row r="190" spans="1:21">
      <c r="A190" s="263"/>
      <c r="B190" s="225">
        <f t="shared" si="20"/>
        <v>2037</v>
      </c>
      <c r="C190" s="192" t="e">
        <f>IF(C$173&lt;&gt;"", IF(SUM(C$174:C189)&lt;C$173, C$173/'Factual Funding gap'!$B$152, 0),  "")</f>
        <v>#DIV/0!</v>
      </c>
      <c r="D190" s="192">
        <f>IF(D$173&lt;&gt;"", IF(SUM(D$174:D189)&lt;D$173, D$173/'Factual Funding gap'!$B$152, 0),  "")</f>
        <v>0</v>
      </c>
      <c r="E190" s="192">
        <f>IF(E$173&lt;&gt;"", IF(SUM(E$174:E189)&lt;E$173, E$173/'Factual Funding gap'!$B$152, 0),  "")</f>
        <v>0</v>
      </c>
      <c r="F190" s="192">
        <f>IF(F$173&lt;&gt;"", IF(SUM(F$174:F189)&lt;F$173, F$173/'Factual Funding gap'!$B$152, 0),  "")</f>
        <v>0</v>
      </c>
      <c r="G190" s="192">
        <f>IF(G$173&lt;&gt;"", IF(SUM(G$174:G189)&lt;G$173, G$173/'Factual Funding gap'!$B$152, 0),  "")</f>
        <v>0</v>
      </c>
      <c r="H190" s="192">
        <f>IF(H$173&lt;&gt;"", IF(SUM(H$174:H189)&lt;H$173, H$173/'Factual Funding gap'!$B$152, 0),  "")</f>
        <v>0</v>
      </c>
      <c r="I190" s="192">
        <f>IF(I$173&lt;&gt;"", IF(SUM(I$174:I189)&lt;I$173, I$173/'Factual Funding gap'!$B$152, 0),  "")</f>
        <v>0</v>
      </c>
      <c r="J190" s="192">
        <f>IF(J$173&lt;&gt;"", IF(SUM(J$174:J189)&lt;J$173, J$173/'Factual Funding gap'!$B$152, 0),  "")</f>
        <v>0</v>
      </c>
      <c r="K190" s="192">
        <f>IF(K$173&lt;&gt;"", IF(SUM(K$174:K189)&lt;K$173, K$173/'Factual Funding gap'!$B$152, 0),  "")</f>
        <v>0</v>
      </c>
      <c r="L190" s="192">
        <f>IF(L$173&lt;&gt;"", IF(SUM(L$174:L189)&lt;L$173, L$173/'Factual Funding gap'!$B$152, 0),  "")</f>
        <v>0</v>
      </c>
      <c r="M190" s="192">
        <f>IF(M$173&lt;&gt;"", IF(SUM(M$174:M189)&lt;M$173, M$173/'Factual Funding gap'!$B$152, 0),  "")</f>
        <v>0</v>
      </c>
      <c r="N190" s="192">
        <f>IF(N$173&lt;&gt;"", IF(SUM(N$174:N189)&lt;N$173, N$173/'Factual Funding gap'!$B$152, 0),  "")</f>
        <v>0</v>
      </c>
      <c r="O190" s="192">
        <f>IF(O$173&lt;&gt;"", IF(SUM(O$174:O189)&lt;O$173, O$173/'Factual Funding gap'!$B$152, 0),  "")</f>
        <v>0</v>
      </c>
      <c r="P190" s="192">
        <f>IF(P$173&lt;&gt;"", IF(SUM(P$174:P189)&lt;P$173, P$173/'Factual Funding gap'!$B$152, 0),  "")</f>
        <v>0</v>
      </c>
      <c r="Q190" s="192">
        <f>IF(Q$173&lt;&gt;"", IF(SUM(Q$174:Q189)&lt;Q$173, Q$173/'Factual Funding gap'!$B$152, 0),  "")</f>
        <v>0</v>
      </c>
      <c r="R190" s="192">
        <f>IF(R$173&lt;&gt;"", IF(SUM(R$174:R189)&lt;R$173, R$173/'Factual Funding gap'!$B$152, 0),  "")</f>
        <v>0</v>
      </c>
      <c r="S190" s="192">
        <f>IF(S$173&lt;&gt;"", IF(SUM(S$174:S189)&lt;S$173, S$173/'Factual Funding gap'!$B$152, 0),  "")</f>
        <v>0</v>
      </c>
      <c r="T190" s="192"/>
      <c r="U190" s="193" t="e">
        <f t="shared" si="19"/>
        <v>#DIV/0!</v>
      </c>
    </row>
    <row r="191" spans="1:21">
      <c r="A191" s="264"/>
      <c r="B191" s="226">
        <f>B164</f>
        <v>2038</v>
      </c>
      <c r="C191" s="194" t="e">
        <f>IF(C$173&lt;&gt;"", IF(SUM(C$174:C190)&lt;C$173, C$173/'Factual Funding gap'!$B$152, 0),  "")</f>
        <v>#DIV/0!</v>
      </c>
      <c r="D191" s="194">
        <f>IF(D$173&lt;&gt;"", IF(SUM(D$174:D190)&lt;D$173, D$173/'Factual Funding gap'!$B$152, 0),  "")</f>
        <v>0</v>
      </c>
      <c r="E191" s="194">
        <f>IF(E$173&lt;&gt;"", IF(SUM(E$174:E190)&lt;E$173, E$173/'Factual Funding gap'!$B$152, 0),  "")</f>
        <v>0</v>
      </c>
      <c r="F191" s="194">
        <f>IF(F$173&lt;&gt;"", IF(SUM(F$174:F190)&lt;F$173, F$173/'Factual Funding gap'!$B$152, 0),  "")</f>
        <v>0</v>
      </c>
      <c r="G191" s="194">
        <f>IF(G$173&lt;&gt;"", IF(SUM(G$174:G190)&lt;G$173, G$173/'Factual Funding gap'!$B$152, 0),  "")</f>
        <v>0</v>
      </c>
      <c r="H191" s="194">
        <f>IF(H$173&lt;&gt;"", IF(SUM(H$174:H190)&lt;H$173, H$173/'Factual Funding gap'!$B$152, 0),  "")</f>
        <v>0</v>
      </c>
      <c r="I191" s="194">
        <f>IF(I$173&lt;&gt;"", IF(SUM(I$174:I190)&lt;I$173, I$173/'Factual Funding gap'!$B$152, 0),  "")</f>
        <v>0</v>
      </c>
      <c r="J191" s="194">
        <f>IF(J$173&lt;&gt;"", IF(SUM(J$174:J190)&lt;J$173, J$173/'Factual Funding gap'!$B$152, 0),  "")</f>
        <v>0</v>
      </c>
      <c r="K191" s="194">
        <f>IF(K$173&lt;&gt;"", IF(SUM(K$174:K190)&lt;K$173, K$173/'Factual Funding gap'!$B$152, 0),  "")</f>
        <v>0</v>
      </c>
      <c r="L191" s="194">
        <f>IF(L$173&lt;&gt;"", IF(SUM(L$174:L190)&lt;L$173, L$173/'Factual Funding gap'!$B$152, 0),  "")</f>
        <v>0</v>
      </c>
      <c r="M191" s="194">
        <f>IF(M$173&lt;&gt;"", IF(SUM(M$174:M190)&lt;M$173, M$173/'Factual Funding gap'!$B$152, 0),  "")</f>
        <v>0</v>
      </c>
      <c r="N191" s="194">
        <f>IF(N$173&lt;&gt;"", IF(SUM(N$174:N190)&lt;N$173, N$173/'Factual Funding gap'!$B$152, 0),  "")</f>
        <v>0</v>
      </c>
      <c r="O191" s="194">
        <f>IF(O$173&lt;&gt;"", IF(SUM(O$174:O190)&lt;O$173, O$173/'Factual Funding gap'!$B$152, 0),  "")</f>
        <v>0</v>
      </c>
      <c r="P191" s="194">
        <f>IF(P$173&lt;&gt;"", IF(SUM(P$174:P190)&lt;P$173, P$173/'Factual Funding gap'!$B$152, 0),  "")</f>
        <v>0</v>
      </c>
      <c r="Q191" s="194">
        <f>IF(Q$173&lt;&gt;"", IF(SUM(Q$174:Q190)&lt;Q$173, Q$173/'Factual Funding gap'!$B$152, 0),  "")</f>
        <v>0</v>
      </c>
      <c r="R191" s="194">
        <f>IF(R$173&lt;&gt;"", IF(SUM(R$174:R190)&lt;R$173, R$173/'Factual Funding gap'!$B$152, 0),  "")</f>
        <v>0</v>
      </c>
      <c r="S191" s="194">
        <f>IF(S$173&lt;&gt;"", IF(SUM(S$174:S190)&lt;S$173, S$173/'Factual Funding gap'!$B$152, 0),  "")</f>
        <v>0</v>
      </c>
      <c r="T191" s="194">
        <f>IF(T$173&lt;&gt;"", IF(SUM(T$174:T190)&lt;T$173, T$173/'Factual Funding gap'!$B$152, 0),  "")</f>
        <v>0</v>
      </c>
      <c r="U191" s="193" t="e">
        <f t="shared" si="19"/>
        <v>#DIV/0!</v>
      </c>
    </row>
    <row r="192" spans="1:21">
      <c r="A192" s="19" t="s">
        <v>124</v>
      </c>
      <c r="C192" s="192" t="e">
        <f>IF(C173&lt;&gt;"", C173-SUM(C174:C191), "")</f>
        <v>#DIV/0!</v>
      </c>
      <c r="D192" s="192">
        <f>IF(D173&lt;&gt;"", D173-SUM(D174:D191), "")</f>
        <v>0</v>
      </c>
      <c r="E192" s="192">
        <f t="shared" ref="E192:T192" si="21">IF(E173&lt;&gt;"", E173-SUM(E174:E191), "")</f>
        <v>0</v>
      </c>
      <c r="F192" s="192">
        <f t="shared" si="21"/>
        <v>0</v>
      </c>
      <c r="G192" s="192">
        <f t="shared" si="21"/>
        <v>0</v>
      </c>
      <c r="H192" s="192">
        <f t="shared" si="21"/>
        <v>0</v>
      </c>
      <c r="I192" s="192">
        <f t="shared" si="21"/>
        <v>0</v>
      </c>
      <c r="J192" s="192">
        <f t="shared" si="21"/>
        <v>0</v>
      </c>
      <c r="K192" s="192">
        <f t="shared" si="21"/>
        <v>0</v>
      </c>
      <c r="L192" s="192">
        <f t="shared" si="21"/>
        <v>0</v>
      </c>
      <c r="M192" s="192">
        <f t="shared" si="21"/>
        <v>0</v>
      </c>
      <c r="N192" s="192">
        <f t="shared" si="21"/>
        <v>0</v>
      </c>
      <c r="O192" s="192">
        <f t="shared" si="21"/>
        <v>0</v>
      </c>
      <c r="P192" s="192">
        <f t="shared" si="21"/>
        <v>0</v>
      </c>
      <c r="Q192" s="192">
        <f t="shared" si="21"/>
        <v>0</v>
      </c>
      <c r="R192" s="192">
        <f t="shared" si="21"/>
        <v>0</v>
      </c>
      <c r="S192" s="192">
        <f t="shared" si="21"/>
        <v>0</v>
      </c>
      <c r="T192" s="192">
        <f t="shared" si="21"/>
        <v>0</v>
      </c>
      <c r="U192" s="190"/>
    </row>
    <row r="193" spans="1:21">
      <c r="A193" s="19" t="s">
        <v>125</v>
      </c>
      <c r="C193" s="191"/>
      <c r="D193" s="191"/>
      <c r="E193" s="191"/>
      <c r="F193" s="191"/>
      <c r="G193" s="191"/>
      <c r="H193" s="191"/>
      <c r="I193" s="191"/>
      <c r="J193" s="191"/>
      <c r="K193" s="191"/>
      <c r="L193" s="191"/>
      <c r="M193" s="191"/>
      <c r="N193" s="191"/>
      <c r="O193" s="191"/>
      <c r="P193" s="191"/>
      <c r="Q193" s="191"/>
      <c r="R193" s="191"/>
      <c r="S193" s="191"/>
      <c r="T193" s="211" t="e">
        <f>SUM(C192:T192)</f>
        <v>#DIV/0!</v>
      </c>
      <c r="U193" s="190"/>
    </row>
  </sheetData>
  <mergeCells count="12">
    <mergeCell ref="B29:T29"/>
    <mergeCell ref="A33:A50"/>
    <mergeCell ref="B56:T56"/>
    <mergeCell ref="A60:A77"/>
    <mergeCell ref="B86:T86"/>
    <mergeCell ref="B170:T170"/>
    <mergeCell ref="A174:A191"/>
    <mergeCell ref="A90:A107"/>
    <mergeCell ref="B113:T113"/>
    <mergeCell ref="A117:A134"/>
    <mergeCell ref="B143:T143"/>
    <mergeCell ref="A147:A164"/>
  </mergeCells>
  <conditionalFormatting sqref="A2:A4">
    <cfRule type="expression" dxfId="55" priority="3">
      <formula>OR($A$5="",$A$5="Project X")</formula>
    </cfRule>
  </conditionalFormatting>
  <conditionalFormatting sqref="B22">
    <cfRule type="expression" dxfId="54" priority="2">
      <formula>B22=""</formula>
    </cfRule>
  </conditionalFormatting>
  <conditionalFormatting sqref="B23">
    <cfRule type="expression" dxfId="53" priority="1">
      <formula>B23=""</formula>
    </cfRule>
  </conditionalFormatting>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pageSetUpPr fitToPage="1"/>
  </sheetPr>
  <dimension ref="A1:XFD177"/>
  <sheetViews>
    <sheetView zoomScale="70" zoomScaleNormal="70" workbookViewId="0">
      <selection activeCell="A162" sqref="A162:XFD162"/>
    </sheetView>
  </sheetViews>
  <sheetFormatPr baseColWidth="10" defaultColWidth="11.42578125" defaultRowHeight="28.5" outlineLevelRow="1"/>
  <cols>
    <col min="1" max="1" width="64.28515625" style="101" bestFit="1" customWidth="1"/>
    <col min="2" max="2" width="8.7109375" style="101" customWidth="1"/>
    <col min="3" max="20" width="13.85546875" style="101" customWidth="1"/>
    <col min="21" max="21" width="12.28515625" style="156" bestFit="1" customWidth="1"/>
    <col min="22" max="22" width="11.42578125" style="31"/>
    <col min="23" max="23" width="11.42578125" style="24"/>
    <col min="24" max="24" width="14.85546875" style="152" customWidth="1"/>
    <col min="25" max="16384" width="11.42578125" style="24"/>
  </cols>
  <sheetData>
    <row r="1" spans="1:24" ht="14.45" customHeight="1">
      <c r="C1" s="24"/>
      <c r="D1" s="24"/>
      <c r="E1" s="24"/>
      <c r="F1" s="24"/>
      <c r="G1" s="24"/>
      <c r="H1" s="102"/>
      <c r="I1" s="102"/>
      <c r="J1" s="102"/>
      <c r="K1" s="102"/>
      <c r="L1" s="102"/>
      <c r="M1" s="102"/>
      <c r="O1" s="102"/>
      <c r="P1" s="102"/>
      <c r="Q1" s="102"/>
      <c r="R1" s="102"/>
      <c r="S1" s="102"/>
      <c r="T1" s="102"/>
    </row>
    <row r="2" spans="1:24" ht="18.600000000000001" customHeight="1">
      <c r="A2" s="50" t="s">
        <v>8</v>
      </c>
      <c r="C2" s="49" t="s">
        <v>98</v>
      </c>
      <c r="D2" s="103"/>
      <c r="E2" s="103"/>
      <c r="F2" s="103"/>
      <c r="G2" s="104"/>
      <c r="H2" s="102"/>
      <c r="I2" s="99"/>
      <c r="J2" s="99"/>
      <c r="K2" s="29"/>
      <c r="L2" s="102"/>
      <c r="M2" s="148"/>
      <c r="N2" s="29"/>
      <c r="O2" s="102"/>
      <c r="P2" s="102"/>
      <c r="Q2" s="102"/>
      <c r="R2" s="102"/>
      <c r="S2" s="102"/>
      <c r="T2" s="102"/>
    </row>
    <row r="3" spans="1:24" ht="18.600000000000001" customHeight="1">
      <c r="A3" s="51" t="s">
        <v>9</v>
      </c>
      <c r="C3" s="48" t="s">
        <v>51</v>
      </c>
      <c r="D3" s="105"/>
      <c r="E3" s="105"/>
      <c r="F3" s="105"/>
      <c r="G3" s="104"/>
      <c r="H3" s="102"/>
      <c r="I3" s="99"/>
      <c r="J3" s="99"/>
      <c r="K3" s="29"/>
      <c r="L3" s="102"/>
      <c r="M3" s="56"/>
      <c r="N3" s="29"/>
      <c r="O3" s="102"/>
      <c r="P3" s="102"/>
      <c r="Q3" s="102"/>
      <c r="R3" s="102"/>
      <c r="S3" s="102"/>
      <c r="T3" s="102"/>
    </row>
    <row r="4" spans="1:24" ht="18.600000000000001" customHeight="1">
      <c r="A4" s="50" t="s">
        <v>10</v>
      </c>
      <c r="C4" s="42" t="s">
        <v>55</v>
      </c>
      <c r="D4" s="43"/>
      <c r="E4" s="43"/>
      <c r="F4" s="43"/>
      <c r="G4" s="24"/>
      <c r="H4" s="24"/>
      <c r="I4" s="24"/>
      <c r="J4" s="29"/>
      <c r="K4" s="24"/>
      <c r="L4" s="24"/>
      <c r="M4" s="57"/>
      <c r="N4" s="29"/>
      <c r="O4" s="29"/>
      <c r="P4" s="24"/>
      <c r="Q4" s="24"/>
      <c r="R4" s="24"/>
      <c r="S4" s="24"/>
      <c r="T4" s="24"/>
    </row>
    <row r="5" spans="1:24" s="29" customFormat="1" ht="14.45" customHeight="1">
      <c r="A5" s="106"/>
      <c r="B5" s="99"/>
      <c r="C5" s="60"/>
      <c r="D5" s="98"/>
      <c r="E5" s="98"/>
      <c r="F5" s="98"/>
      <c r="M5" s="57"/>
      <c r="U5" s="157"/>
      <c r="X5" s="152"/>
    </row>
    <row r="6" spans="1:24" s="29" customFormat="1" ht="14.45" customHeight="1" outlineLevel="1">
      <c r="A6" s="106"/>
      <c r="B6" s="99"/>
      <c r="C6" s="60"/>
      <c r="D6" s="98"/>
      <c r="E6" s="98"/>
      <c r="F6" s="98"/>
      <c r="M6" s="57"/>
      <c r="U6" s="157"/>
      <c r="X6" s="152"/>
    </row>
    <row r="7" spans="1:24" s="29" customFormat="1" ht="14.45" customHeight="1" outlineLevel="1">
      <c r="A7" s="106"/>
      <c r="B7" s="99"/>
      <c r="C7" s="60"/>
      <c r="D7" s="98"/>
      <c r="E7" s="98"/>
      <c r="F7" s="98"/>
      <c r="M7" s="57"/>
      <c r="U7" s="157"/>
      <c r="X7" s="152"/>
    </row>
    <row r="8" spans="1:24" ht="14.45" customHeight="1" outlineLevel="1">
      <c r="A8" s="52" t="s">
        <v>156</v>
      </c>
      <c r="B8" s="107"/>
      <c r="C8" s="107"/>
      <c r="D8" s="107"/>
      <c r="E8" s="107"/>
      <c r="F8" s="107"/>
      <c r="G8" s="107"/>
      <c r="H8" s="107"/>
      <c r="I8" s="107"/>
      <c r="J8" s="107"/>
      <c r="K8" s="107"/>
      <c r="L8" s="107"/>
      <c r="M8" s="107"/>
      <c r="N8" s="107"/>
      <c r="O8" s="107"/>
      <c r="P8" s="107"/>
      <c r="Q8" s="107"/>
      <c r="R8" s="107"/>
      <c r="S8" s="107"/>
      <c r="T8" s="107"/>
      <c r="U8" s="158"/>
    </row>
    <row r="9" spans="1:24" s="29" customFormat="1" ht="14.45" customHeight="1" outlineLevel="1">
      <c r="A9" s="60"/>
      <c r="B9" s="98"/>
      <c r="C9" s="98"/>
      <c r="D9" s="98"/>
      <c r="E9" s="98"/>
      <c r="F9" s="98"/>
      <c r="G9" s="98"/>
      <c r="H9" s="98"/>
      <c r="I9" s="98"/>
      <c r="J9" s="98"/>
      <c r="K9" s="98"/>
      <c r="L9" s="98"/>
      <c r="M9" s="98"/>
      <c r="N9" s="98"/>
      <c r="O9" s="98"/>
      <c r="P9" s="98"/>
      <c r="Q9" s="98"/>
      <c r="R9" s="98"/>
      <c r="S9" s="98"/>
      <c r="T9" s="98"/>
      <c r="U9" s="159"/>
      <c r="X9" s="152"/>
    </row>
    <row r="10" spans="1:24" s="29" customFormat="1" ht="14.45" customHeight="1" outlineLevel="1">
      <c r="A10" s="98" t="s">
        <v>196</v>
      </c>
      <c r="B10" s="98"/>
      <c r="C10" s="98"/>
      <c r="D10" s="98"/>
      <c r="E10" s="98"/>
      <c r="F10" s="98"/>
      <c r="G10" s="98"/>
      <c r="H10" s="98"/>
      <c r="I10" s="98"/>
      <c r="J10" s="98"/>
      <c r="K10" s="98"/>
      <c r="L10" s="98"/>
      <c r="M10" s="98"/>
      <c r="N10" s="98"/>
      <c r="O10" s="98"/>
      <c r="P10" s="98"/>
      <c r="Q10" s="98"/>
      <c r="R10" s="98"/>
      <c r="S10" s="98"/>
      <c r="T10" s="98"/>
      <c r="U10" s="159"/>
      <c r="X10" s="152"/>
    </row>
    <row r="11" spans="1:24" s="29" customFormat="1" ht="14.45" customHeight="1" outlineLevel="1">
      <c r="A11" s="106"/>
      <c r="B11" s="99"/>
      <c r="C11" s="60"/>
      <c r="D11" s="98"/>
      <c r="E11" s="98"/>
      <c r="F11" s="98"/>
      <c r="M11" s="57"/>
      <c r="U11" s="157"/>
      <c r="X11" s="152"/>
    </row>
    <row r="12" spans="1:24" ht="14.45" customHeight="1" outlineLevel="1">
      <c r="A12" s="99" t="s">
        <v>115</v>
      </c>
      <c r="B12" s="142">
        <v>2021</v>
      </c>
    </row>
    <row r="13" spans="1:24" ht="14.45" customHeight="1" outlineLevel="1">
      <c r="A13" s="99" t="s">
        <v>116</v>
      </c>
      <c r="B13" s="142">
        <v>2021</v>
      </c>
    </row>
    <row r="14" spans="1:24" ht="14.45" customHeight="1" outlineLevel="1">
      <c r="A14" s="99" t="s">
        <v>180</v>
      </c>
      <c r="B14" s="142">
        <v>2024</v>
      </c>
    </row>
    <row r="15" spans="1:24" ht="14.45" customHeight="1" outlineLevel="1">
      <c r="A15" s="99" t="s">
        <v>117</v>
      </c>
      <c r="B15" s="142">
        <v>2025</v>
      </c>
    </row>
    <row r="16" spans="1:24" ht="14.45" customHeight="1" outlineLevel="1">
      <c r="A16" s="99" t="s">
        <v>181</v>
      </c>
      <c r="B16" s="142">
        <v>2027</v>
      </c>
    </row>
    <row r="17" spans="1:24" ht="14.45" customHeight="1" outlineLevel="1">
      <c r="A17" s="99" t="s">
        <v>118</v>
      </c>
      <c r="B17" s="142">
        <v>2028</v>
      </c>
    </row>
    <row r="18" spans="1:24" ht="14.45" customHeight="1" outlineLevel="1">
      <c r="A18" s="99" t="s">
        <v>119</v>
      </c>
      <c r="B18" s="142">
        <v>2038</v>
      </c>
    </row>
    <row r="19" spans="1:24" ht="14.45" customHeight="1" outlineLevel="1">
      <c r="A19" s="99"/>
      <c r="C19" s="210" t="str">
        <f>IF(AND(C22&gt;=$B$13,C22&lt;=$B$14),"R&amp;D","")</f>
        <v>R&amp;D</v>
      </c>
      <c r="D19" s="210" t="str">
        <f t="shared" ref="D19:T19" si="0">IF(AND(D22&gt;=$B$13,D22&lt;=$B$14),"R&amp;D","")</f>
        <v>R&amp;D</v>
      </c>
      <c r="E19" s="210" t="str">
        <f t="shared" si="0"/>
        <v>R&amp;D</v>
      </c>
      <c r="F19" s="210" t="str">
        <f t="shared" si="0"/>
        <v>R&amp;D</v>
      </c>
      <c r="G19" s="210" t="str">
        <f t="shared" si="0"/>
        <v/>
      </c>
      <c r="H19" s="210" t="str">
        <f t="shared" si="0"/>
        <v/>
      </c>
      <c r="I19" s="210" t="str">
        <f t="shared" si="0"/>
        <v/>
      </c>
      <c r="J19" s="210" t="str">
        <f t="shared" si="0"/>
        <v/>
      </c>
      <c r="K19" s="210" t="str">
        <f t="shared" si="0"/>
        <v/>
      </c>
      <c r="L19" s="210" t="str">
        <f t="shared" si="0"/>
        <v/>
      </c>
      <c r="M19" s="210" t="str">
        <f t="shared" si="0"/>
        <v/>
      </c>
      <c r="N19" s="210" t="str">
        <f t="shared" si="0"/>
        <v/>
      </c>
      <c r="O19" s="210" t="str">
        <f t="shared" si="0"/>
        <v/>
      </c>
      <c r="P19" s="210" t="str">
        <f t="shared" si="0"/>
        <v/>
      </c>
      <c r="Q19" s="210" t="str">
        <f t="shared" si="0"/>
        <v/>
      </c>
      <c r="R19" s="210" t="str">
        <f t="shared" si="0"/>
        <v/>
      </c>
      <c r="S19" s="210" t="str">
        <f t="shared" si="0"/>
        <v/>
      </c>
      <c r="T19" s="210" t="str">
        <f t="shared" si="0"/>
        <v/>
      </c>
    </row>
    <row r="20" spans="1:24" ht="14.45" customHeight="1" outlineLevel="1">
      <c r="A20" s="99"/>
      <c r="C20" s="210" t="str">
        <f>IF(AND(C22&gt;=$B$15,C22&lt;=$B$16),"FID","")</f>
        <v/>
      </c>
      <c r="D20" s="210" t="str">
        <f t="shared" ref="D20:T20" si="1">IF(AND(D22&gt;=$B$15,D22&lt;=$B$16),"FID","")</f>
        <v/>
      </c>
      <c r="E20" s="210"/>
      <c r="F20" s="210"/>
      <c r="G20" s="210" t="str">
        <f t="shared" si="1"/>
        <v>FID</v>
      </c>
      <c r="H20" s="210" t="str">
        <f t="shared" si="1"/>
        <v>FID</v>
      </c>
      <c r="I20" s="210" t="str">
        <f t="shared" si="1"/>
        <v>FID</v>
      </c>
      <c r="J20" s="210" t="str">
        <f t="shared" si="1"/>
        <v/>
      </c>
      <c r="K20" s="210" t="str">
        <f t="shared" si="1"/>
        <v/>
      </c>
      <c r="L20" s="210" t="str">
        <f t="shared" si="1"/>
        <v/>
      </c>
      <c r="M20" s="210" t="str">
        <f t="shared" si="1"/>
        <v/>
      </c>
      <c r="N20" s="210" t="str">
        <f t="shared" si="1"/>
        <v/>
      </c>
      <c r="O20" s="210" t="str">
        <f t="shared" si="1"/>
        <v/>
      </c>
      <c r="P20" s="210" t="str">
        <f t="shared" si="1"/>
        <v/>
      </c>
      <c r="Q20" s="210" t="str">
        <f t="shared" si="1"/>
        <v/>
      </c>
      <c r="R20" s="210" t="str">
        <f t="shared" si="1"/>
        <v/>
      </c>
      <c r="S20" s="210" t="str">
        <f t="shared" si="1"/>
        <v/>
      </c>
      <c r="T20" s="210" t="str">
        <f t="shared" si="1"/>
        <v/>
      </c>
    </row>
    <row r="21" spans="1:24" ht="14.45" customHeight="1" outlineLevel="1">
      <c r="A21" s="99"/>
      <c r="C21" s="210" t="str">
        <f>IF(AND(C22&gt;=$B$17,C22&lt;=$B$18),"Mass production","")</f>
        <v/>
      </c>
      <c r="D21" s="210" t="str">
        <f t="shared" ref="D21:T21" si="2">IF(AND(D22&gt;=$B$17,D22&lt;=$B$18),"Mass production","")</f>
        <v/>
      </c>
      <c r="E21" s="210" t="str">
        <f t="shared" si="2"/>
        <v/>
      </c>
      <c r="F21" s="210" t="str">
        <f t="shared" si="2"/>
        <v/>
      </c>
      <c r="G21" s="210" t="str">
        <f t="shared" si="2"/>
        <v/>
      </c>
      <c r="H21" s="210"/>
      <c r="I21" s="210"/>
      <c r="J21" s="210" t="str">
        <f t="shared" si="2"/>
        <v>Mass production</v>
      </c>
      <c r="K21" s="210" t="str">
        <f t="shared" si="2"/>
        <v>Mass production</v>
      </c>
      <c r="L21" s="210" t="str">
        <f t="shared" si="2"/>
        <v>Mass production</v>
      </c>
      <c r="M21" s="210" t="str">
        <f t="shared" si="2"/>
        <v>Mass production</v>
      </c>
      <c r="N21" s="210" t="str">
        <f t="shared" si="2"/>
        <v>Mass production</v>
      </c>
      <c r="O21" s="210" t="str">
        <f t="shared" si="2"/>
        <v>Mass production</v>
      </c>
      <c r="P21" s="210" t="str">
        <f t="shared" si="2"/>
        <v>Mass production</v>
      </c>
      <c r="Q21" s="210" t="str">
        <f t="shared" si="2"/>
        <v>Mass production</v>
      </c>
      <c r="R21" s="210" t="str">
        <f t="shared" si="2"/>
        <v>Mass production</v>
      </c>
      <c r="S21" s="210" t="str">
        <f t="shared" si="2"/>
        <v>Mass production</v>
      </c>
      <c r="T21" s="210" t="str">
        <f t="shared" si="2"/>
        <v>Mass production</v>
      </c>
    </row>
    <row r="22" spans="1:24" ht="14.45" customHeight="1">
      <c r="A22" s="108"/>
      <c r="B22" s="125" t="s">
        <v>3</v>
      </c>
      <c r="C22" s="219">
        <v>2021</v>
      </c>
      <c r="D22" s="220">
        <f t="shared" ref="D22:O22" si="3">C22+1</f>
        <v>2022</v>
      </c>
      <c r="E22" s="220">
        <f t="shared" si="3"/>
        <v>2023</v>
      </c>
      <c r="F22" s="220">
        <f t="shared" si="3"/>
        <v>2024</v>
      </c>
      <c r="G22" s="221">
        <f t="shared" si="3"/>
        <v>2025</v>
      </c>
      <c r="H22" s="221">
        <f t="shared" si="3"/>
        <v>2026</v>
      </c>
      <c r="I22" s="221">
        <f>H22+1</f>
        <v>2027</v>
      </c>
      <c r="J22" s="221">
        <f t="shared" si="3"/>
        <v>2028</v>
      </c>
      <c r="K22" s="221">
        <f t="shared" si="3"/>
        <v>2029</v>
      </c>
      <c r="L22" s="222">
        <f t="shared" si="3"/>
        <v>2030</v>
      </c>
      <c r="M22" s="222">
        <f t="shared" si="3"/>
        <v>2031</v>
      </c>
      <c r="N22" s="222">
        <f t="shared" si="3"/>
        <v>2032</v>
      </c>
      <c r="O22" s="222">
        <f t="shared" si="3"/>
        <v>2033</v>
      </c>
      <c r="P22" s="222">
        <f>O22+1</f>
        <v>2034</v>
      </c>
      <c r="Q22" s="222">
        <f t="shared" ref="Q22:T22" si="4">P22+1</f>
        <v>2035</v>
      </c>
      <c r="R22" s="222">
        <f t="shared" si="4"/>
        <v>2036</v>
      </c>
      <c r="S22" s="222">
        <f t="shared" si="4"/>
        <v>2037</v>
      </c>
      <c r="T22" s="222">
        <f t="shared" si="4"/>
        <v>2038</v>
      </c>
      <c r="U22" s="160" t="s">
        <v>2</v>
      </c>
    </row>
    <row r="23" spans="1:24" s="29" customFormat="1" ht="14.45" customHeight="1">
      <c r="A23" s="108"/>
      <c r="B23" s="110"/>
      <c r="C23" s="74"/>
      <c r="D23" s="74"/>
      <c r="E23" s="74"/>
      <c r="F23" s="74"/>
      <c r="G23" s="56"/>
      <c r="H23" s="56"/>
      <c r="I23" s="56"/>
      <c r="J23" s="56"/>
      <c r="K23" s="56"/>
      <c r="L23" s="57"/>
      <c r="M23" s="57"/>
      <c r="N23" s="57"/>
      <c r="O23" s="57"/>
      <c r="P23" s="57"/>
      <c r="Q23" s="57"/>
      <c r="R23" s="57"/>
      <c r="S23" s="57"/>
      <c r="T23" s="57"/>
      <c r="U23" s="161"/>
      <c r="X23" s="152"/>
    </row>
    <row r="24" spans="1:24" ht="14.45" customHeight="1">
      <c r="A24" s="52" t="s">
        <v>70</v>
      </c>
      <c r="B24" s="107"/>
      <c r="C24" s="107"/>
      <c r="D24" s="107"/>
      <c r="E24" s="107"/>
      <c r="F24" s="107"/>
      <c r="G24" s="107"/>
      <c r="H24" s="107"/>
      <c r="I24" s="107"/>
      <c r="J24" s="107"/>
      <c r="K24" s="107"/>
      <c r="L24" s="107"/>
      <c r="M24" s="107"/>
      <c r="N24" s="107"/>
      <c r="O24" s="107"/>
      <c r="P24" s="107"/>
      <c r="Q24" s="107"/>
      <c r="R24" s="107"/>
      <c r="S24" s="107"/>
      <c r="T24" s="107"/>
      <c r="U24" s="158"/>
    </row>
    <row r="25" spans="1:24" s="29" customFormat="1" ht="14.45" customHeight="1">
      <c r="A25" s="55"/>
      <c r="B25" s="111"/>
      <c r="C25" s="111"/>
      <c r="D25" s="111"/>
      <c r="E25" s="111"/>
      <c r="F25" s="111"/>
      <c r="G25" s="111"/>
      <c r="H25" s="111"/>
      <c r="I25" s="111"/>
      <c r="J25" s="111"/>
      <c r="K25" s="111"/>
      <c r="L25" s="111"/>
      <c r="M25" s="111"/>
      <c r="N25" s="111"/>
      <c r="O25" s="111"/>
      <c r="P25" s="111"/>
      <c r="Q25" s="111"/>
      <c r="R25" s="111"/>
      <c r="S25" s="111"/>
      <c r="T25" s="111"/>
      <c r="U25" s="162"/>
      <c r="X25" s="152"/>
    </row>
    <row r="26" spans="1:24" ht="14.45" customHeight="1">
      <c r="A26" s="32" t="s">
        <v>27</v>
      </c>
      <c r="B26" s="87"/>
      <c r="C26" s="33"/>
      <c r="D26" s="33"/>
      <c r="E26" s="33"/>
      <c r="F26" s="33"/>
      <c r="G26" s="33"/>
      <c r="H26" s="33"/>
      <c r="I26" s="33"/>
      <c r="J26" s="33"/>
      <c r="K26" s="33"/>
      <c r="L26" s="33"/>
      <c r="M26" s="33"/>
      <c r="N26" s="33"/>
      <c r="O26" s="33"/>
      <c r="P26" s="33"/>
      <c r="Q26" s="33"/>
      <c r="R26" s="33"/>
      <c r="S26" s="33"/>
      <c r="T26" s="33"/>
      <c r="U26" s="163"/>
    </row>
    <row r="27" spans="1:24" ht="14.45" customHeight="1" outlineLevel="1">
      <c r="A27" s="27"/>
      <c r="B27" s="112"/>
      <c r="C27" s="33"/>
      <c r="D27" s="33"/>
      <c r="E27" s="33"/>
      <c r="F27" s="33"/>
      <c r="G27" s="33"/>
      <c r="H27" s="33"/>
      <c r="I27" s="33"/>
      <c r="J27" s="33"/>
      <c r="K27" s="33"/>
      <c r="L27" s="33"/>
      <c r="M27" s="33"/>
      <c r="N27" s="33"/>
      <c r="O27" s="33"/>
      <c r="P27" s="33"/>
      <c r="Q27" s="33"/>
      <c r="R27" s="33"/>
      <c r="S27" s="33"/>
      <c r="T27" s="33"/>
      <c r="U27" s="154"/>
    </row>
    <row r="28" spans="1:24" ht="14.45" customHeight="1">
      <c r="A28" s="114" t="s">
        <v>53</v>
      </c>
      <c r="B28" s="109" t="s">
        <v>38</v>
      </c>
      <c r="C28" s="200"/>
      <c r="D28" s="200"/>
      <c r="E28" s="200"/>
      <c r="F28" s="200"/>
      <c r="G28" s="200"/>
      <c r="H28" s="200"/>
      <c r="I28" s="200"/>
      <c r="J28" s="200"/>
      <c r="K28" s="200"/>
      <c r="L28" s="200"/>
      <c r="M28" s="200"/>
      <c r="N28" s="200"/>
      <c r="O28" s="200"/>
      <c r="P28" s="200"/>
      <c r="Q28" s="200"/>
      <c r="R28" s="200"/>
      <c r="S28" s="200"/>
      <c r="T28" s="200"/>
      <c r="U28" s="201">
        <f>SUM(C28:T28)</f>
        <v>0</v>
      </c>
    </row>
    <row r="29" spans="1:24" ht="14.45" customHeight="1" outlineLevel="1">
      <c r="A29" s="27"/>
      <c r="B29" s="112"/>
      <c r="C29" s="202"/>
      <c r="D29" s="202"/>
      <c r="E29" s="202"/>
      <c r="F29" s="202"/>
      <c r="G29" s="202"/>
      <c r="H29" s="202"/>
      <c r="I29" s="202"/>
      <c r="J29" s="202"/>
      <c r="K29" s="202"/>
      <c r="L29" s="202"/>
      <c r="M29" s="202"/>
      <c r="N29" s="202"/>
      <c r="O29" s="202"/>
      <c r="P29" s="202"/>
      <c r="Q29" s="202"/>
      <c r="R29" s="202"/>
      <c r="S29" s="202"/>
      <c r="T29" s="202"/>
      <c r="U29" s="202"/>
    </row>
    <row r="30" spans="1:24" ht="14.45" customHeight="1">
      <c r="A30" s="114" t="s">
        <v>35</v>
      </c>
      <c r="B30" s="109" t="s">
        <v>38</v>
      </c>
      <c r="C30" s="200"/>
      <c r="D30" s="200"/>
      <c r="E30" s="200"/>
      <c r="F30" s="200"/>
      <c r="G30" s="200"/>
      <c r="H30" s="200"/>
      <c r="I30" s="200"/>
      <c r="J30" s="200"/>
      <c r="K30" s="200"/>
      <c r="L30" s="200"/>
      <c r="M30" s="200"/>
      <c r="N30" s="200"/>
      <c r="O30" s="200"/>
      <c r="P30" s="200"/>
      <c r="Q30" s="200"/>
      <c r="R30" s="200"/>
      <c r="S30" s="200"/>
      <c r="T30" s="200"/>
      <c r="U30" s="201">
        <f>SUM(C30:T30)</f>
        <v>0</v>
      </c>
    </row>
    <row r="31" spans="1:24" ht="14.45" customHeight="1" outlineLevel="1">
      <c r="A31" s="27"/>
      <c r="B31" s="112"/>
      <c r="C31" s="202"/>
      <c r="D31" s="202"/>
      <c r="E31" s="202"/>
      <c r="F31" s="202"/>
      <c r="G31" s="202"/>
      <c r="H31" s="202"/>
      <c r="I31" s="202"/>
      <c r="J31" s="202"/>
      <c r="K31" s="202"/>
      <c r="L31" s="202"/>
      <c r="M31" s="202"/>
      <c r="N31" s="202"/>
      <c r="O31" s="202"/>
      <c r="P31" s="202"/>
      <c r="Q31" s="202"/>
      <c r="R31" s="202"/>
      <c r="S31" s="202"/>
      <c r="T31" s="202"/>
      <c r="U31" s="202"/>
    </row>
    <row r="32" spans="1:24" ht="14.45" customHeight="1">
      <c r="A32" s="5" t="s">
        <v>36</v>
      </c>
      <c r="B32" s="109" t="s">
        <v>38</v>
      </c>
      <c r="C32" s="203" t="e">
        <f>IF(AND(C$22&lt;=$B$14,C$22&gt;=$B$13),INDEX(Depreciation!$U$33:$U$50,MATCH('Counterfactual Funding gap'!C$22,Depreciation!$B$33:$B$50,0),0),)</f>
        <v>#DIV/0!</v>
      </c>
      <c r="D32" s="192" t="e">
        <f>IF(AND(D$22&lt;=$B$14,D$22&gt;=$B$13),INDEX(Depreciation!$U$33:$U$50,MATCH('Counterfactual Funding gap'!D$22,Depreciation!$B$33:$B$50,0),0),)</f>
        <v>#DIV/0!</v>
      </c>
      <c r="E32" s="192" t="e">
        <f>IF(AND(E$22&lt;=$B$14,E$22&gt;=$B$13),INDEX(Depreciation!$U$33:$U$50,MATCH('Counterfactual Funding gap'!E$22,Depreciation!$B$33:$B$50,0),0),)</f>
        <v>#DIV/0!</v>
      </c>
      <c r="F32" s="192" t="e">
        <f>IF(AND(F$22&lt;=$B$14,F$22&gt;=$B$13),INDEX(Depreciation!$U$33:$U$50,MATCH('Counterfactual Funding gap'!F$22,Depreciation!$B$33:$B$50,0),0),)</f>
        <v>#DIV/0!</v>
      </c>
      <c r="G32" s="192">
        <f>IF(AND(G$22&lt;=$B$14,G$22&gt;=$B$13),INDEX(Depreciation!$U$33:$U$50,MATCH('Counterfactual Funding gap'!G$22,Depreciation!$B$33:$B$50,0),0),)</f>
        <v>0</v>
      </c>
      <c r="H32" s="192">
        <f>IF(AND(H$22&lt;=$B$14,H$22&gt;=$B$13),INDEX(Depreciation!$U$33:$U$50,MATCH('Counterfactual Funding gap'!H$22,Depreciation!$B$33:$B$50,0),0),)</f>
        <v>0</v>
      </c>
      <c r="I32" s="192">
        <f>IF(AND(I$22&lt;=$B$14,I$22&gt;=$B$13),INDEX(Depreciation!$U$33:$U$50,MATCH('Counterfactual Funding gap'!I$22,Depreciation!$B$33:$B$50,0),0),)</f>
        <v>0</v>
      </c>
      <c r="J32" s="192">
        <f>IF(AND(J$22&lt;=$B$14,J$22&gt;=$B$13),INDEX(Depreciation!$U$33:$U$50,MATCH('Counterfactual Funding gap'!J$22,Depreciation!$B$33:$B$50,0),0),)</f>
        <v>0</v>
      </c>
      <c r="K32" s="192">
        <f>IF(AND(K$22&lt;=$B$14,K$22&gt;=$B$13),INDEX(Depreciation!$U$33:$U$50,MATCH('Counterfactual Funding gap'!K$22,Depreciation!$B$33:$B$50,0),0),)</f>
        <v>0</v>
      </c>
      <c r="L32" s="192">
        <f>IF(AND(L$22&lt;=$B$14,L$22&gt;=$B$13),INDEX(Depreciation!$U$33:$U$50,MATCH('Counterfactual Funding gap'!L$22,Depreciation!$B$33:$B$50,0),0),)</f>
        <v>0</v>
      </c>
      <c r="M32" s="192">
        <f>IF(AND(M$22&lt;=$B$14,M$22&gt;=$B$13),INDEX(Depreciation!$U$33:$U$50,MATCH('Counterfactual Funding gap'!M$22,Depreciation!$B$33:$B$50,0),0),)</f>
        <v>0</v>
      </c>
      <c r="N32" s="192">
        <f>IF(AND(N$22&lt;=$B$14,N$22&gt;=$B$13),INDEX(Depreciation!$U$33:$U$50,MATCH('Counterfactual Funding gap'!N$22,Depreciation!$B$33:$B$50,0),0),)</f>
        <v>0</v>
      </c>
      <c r="O32" s="192">
        <f>IF(AND(O$22&lt;=$B$14,O$22&gt;=$B$13),INDEX(Depreciation!$U$33:$U$50,MATCH('Counterfactual Funding gap'!O$22,Depreciation!$B$33:$B$50,0),0),)</f>
        <v>0</v>
      </c>
      <c r="P32" s="192">
        <f>IF(AND(P$22&lt;=$B$14,P$22&gt;=$B$13),INDEX(Depreciation!$U$33:$U$50,MATCH('Counterfactual Funding gap'!P$22,Depreciation!$B$33:$B$50,0),0),)</f>
        <v>0</v>
      </c>
      <c r="Q32" s="192">
        <f>IF(AND(Q$22&lt;=$B$14,Q$22&gt;=$B$13),INDEX(Depreciation!$U$33:$U$50,MATCH('Counterfactual Funding gap'!Q$22,Depreciation!$B$33:$B$50,0),0),)</f>
        <v>0</v>
      </c>
      <c r="R32" s="192">
        <f>IF(AND(R$22&lt;=$B$14,R$22&gt;=$B$13),INDEX(Depreciation!$U$33:$U$50,MATCH('Counterfactual Funding gap'!R$22,Depreciation!$B$33:$B$50,0),0),)</f>
        <v>0</v>
      </c>
      <c r="S32" s="192">
        <f>IF(AND(S$22&lt;=$B$14,S$22&gt;=$B$13),INDEX(Depreciation!$U$33:$U$50,MATCH('Counterfactual Funding gap'!S$22,Depreciation!$B$33:$B$50,0),0),)</f>
        <v>0</v>
      </c>
      <c r="T32" s="192">
        <f>IF(AND(T$22&lt;=$B$14,T$22&gt;=$B$13),INDEX(Depreciation!$U$33:$U$50,MATCH('Counterfactual Funding gap'!T$22,Depreciation!$B$33:$B$50,0),0),)</f>
        <v>0</v>
      </c>
      <c r="U32" s="201" t="e">
        <f>SUM(C32:T32)</f>
        <v>#DIV/0!</v>
      </c>
      <c r="V32" s="150"/>
    </row>
    <row r="33" spans="1:21" ht="14.45" customHeight="1" outlineLevel="1">
      <c r="A33" s="27"/>
      <c r="B33" s="112"/>
      <c r="C33" s="202"/>
      <c r="D33" s="202"/>
      <c r="E33" s="202"/>
      <c r="F33" s="202"/>
      <c r="G33" s="202"/>
      <c r="H33" s="202"/>
      <c r="I33" s="202"/>
      <c r="J33" s="202"/>
      <c r="K33" s="202"/>
      <c r="L33" s="202"/>
      <c r="M33" s="202"/>
      <c r="N33" s="202"/>
      <c r="O33" s="202"/>
      <c r="P33" s="202"/>
      <c r="Q33" s="202"/>
      <c r="R33" s="202"/>
      <c r="S33" s="202"/>
      <c r="T33" s="202"/>
      <c r="U33" s="202"/>
    </row>
    <row r="34" spans="1:21" ht="14.45" customHeight="1">
      <c r="A34" s="114" t="s">
        <v>30</v>
      </c>
      <c r="B34" s="109" t="s">
        <v>38</v>
      </c>
      <c r="C34" s="200"/>
      <c r="D34" s="200"/>
      <c r="E34" s="200"/>
      <c r="F34" s="200"/>
      <c r="G34" s="200"/>
      <c r="H34" s="200"/>
      <c r="I34" s="200"/>
      <c r="J34" s="200"/>
      <c r="K34" s="200"/>
      <c r="L34" s="200"/>
      <c r="M34" s="200"/>
      <c r="N34" s="200"/>
      <c r="O34" s="200"/>
      <c r="P34" s="200"/>
      <c r="Q34" s="200"/>
      <c r="R34" s="200"/>
      <c r="S34" s="200"/>
      <c r="T34" s="200"/>
      <c r="U34" s="201">
        <f>SUM(C34:T34)</f>
        <v>0</v>
      </c>
    </row>
    <row r="35" spans="1:21" ht="14.45" customHeight="1" outlineLevel="1">
      <c r="A35" s="27"/>
      <c r="B35" s="112"/>
      <c r="C35" s="202"/>
      <c r="D35" s="202"/>
      <c r="E35" s="202"/>
      <c r="F35" s="202"/>
      <c r="G35" s="202"/>
      <c r="H35" s="202"/>
      <c r="I35" s="202"/>
      <c r="J35" s="202"/>
      <c r="K35" s="202"/>
      <c r="L35" s="202"/>
      <c r="M35" s="202"/>
      <c r="N35" s="202"/>
      <c r="O35" s="202"/>
      <c r="P35" s="202"/>
      <c r="Q35" s="202"/>
      <c r="R35" s="202"/>
      <c r="S35" s="202"/>
      <c r="T35" s="202"/>
      <c r="U35" s="202"/>
    </row>
    <row r="36" spans="1:21" ht="14.45" customHeight="1">
      <c r="A36" s="5" t="s">
        <v>120</v>
      </c>
      <c r="B36" s="109" t="s">
        <v>38</v>
      </c>
      <c r="C36" s="192" t="e">
        <f>IF(AND(C$22&lt;=$B$14,C$22&gt;=$B$13),INDEX(Depreciation!$U$60:$U$77,MATCH('Counterfactual Funding gap'!C$22,Depreciation!$B$60:$B$77,0),0),)</f>
        <v>#DIV/0!</v>
      </c>
      <c r="D36" s="192" t="e">
        <f>IF(AND(D$22&lt;=$B$14,D$22&gt;=$B$13),INDEX(Depreciation!$U$60:$U$77,MATCH('Counterfactual Funding gap'!D$22,Depreciation!$B$60:$B$77,0),0),)</f>
        <v>#DIV/0!</v>
      </c>
      <c r="E36" s="192" t="e">
        <f>IF(AND(E$22&lt;=$B$14,E$22&gt;=$B$13),INDEX(Depreciation!$U$60:$U$77,MATCH('Counterfactual Funding gap'!E$22,Depreciation!$B$60:$B$77,0),0),)</f>
        <v>#DIV/0!</v>
      </c>
      <c r="F36" s="192" t="e">
        <f>IF(AND(F$22&lt;=$B$14,F$22&gt;=$B$13),INDEX(Depreciation!$U$60:$U$77,MATCH('Counterfactual Funding gap'!F$22,Depreciation!$B$60:$B$77,0),0),)</f>
        <v>#DIV/0!</v>
      </c>
      <c r="G36" s="192">
        <f>IF(AND(G$22&lt;=$B$14,G$22&gt;=$B$13),INDEX(Depreciation!$U$60:$U$77,MATCH('Counterfactual Funding gap'!G$22,Depreciation!$B$60:$B$77,0),0),)</f>
        <v>0</v>
      </c>
      <c r="H36" s="192">
        <f>IF(AND(H$22&lt;=$B$14,H$22&gt;=$B$13),INDEX(Depreciation!$U$60:$U$77,MATCH('Counterfactual Funding gap'!H$22,Depreciation!$B$60:$B$77,0),0),)</f>
        <v>0</v>
      </c>
      <c r="I36" s="192">
        <f>IF(AND(I$22&lt;=$B$14,I$22&gt;=$B$13),INDEX(Depreciation!$U$60:$U$77,MATCH('Counterfactual Funding gap'!I$22,Depreciation!$B$60:$B$77,0),0),)</f>
        <v>0</v>
      </c>
      <c r="J36" s="192">
        <f>IF(AND(J$22&lt;=$B$14,J$22&gt;=$B$13),INDEX(Depreciation!$U$60:$U$77,MATCH('Counterfactual Funding gap'!J$22,Depreciation!$B$60:$B$77,0),0),)</f>
        <v>0</v>
      </c>
      <c r="K36" s="192">
        <f>IF(AND(K$22&lt;=$B$14,K$22&gt;=$B$13),INDEX(Depreciation!$U$60:$U$77,MATCH('Counterfactual Funding gap'!K$22,Depreciation!$B$60:$B$77,0),0),)</f>
        <v>0</v>
      </c>
      <c r="L36" s="192">
        <f>IF(AND(L$22&lt;=$B$14,L$22&gt;=$B$13),INDEX(Depreciation!$U$60:$U$77,MATCH('Counterfactual Funding gap'!L$22,Depreciation!$B$60:$B$77,0),0),)</f>
        <v>0</v>
      </c>
      <c r="M36" s="192">
        <f>IF(AND(M$22&lt;=$B$14,M$22&gt;=$B$13),INDEX(Depreciation!$U$60:$U$77,MATCH('Counterfactual Funding gap'!M$22,Depreciation!$B$60:$B$77,0),0),)</f>
        <v>0</v>
      </c>
      <c r="N36" s="192">
        <f>IF(AND(N$22&lt;=$B$14,N$22&gt;=$B$13),INDEX(Depreciation!$U$60:$U$77,MATCH('Counterfactual Funding gap'!N$22,Depreciation!$B$60:$B$77,0),0),)</f>
        <v>0</v>
      </c>
      <c r="O36" s="192">
        <f>IF(AND(O$22&lt;=$B$14,O$22&gt;=$B$13),INDEX(Depreciation!$U$60:$U$77,MATCH('Counterfactual Funding gap'!O$22,Depreciation!$B$60:$B$77,0),0),)</f>
        <v>0</v>
      </c>
      <c r="P36" s="192">
        <f>IF(AND(P$22&lt;=$B$14,P$22&gt;=$B$13),INDEX(Depreciation!$U$60:$U$77,MATCH('Counterfactual Funding gap'!P$22,Depreciation!$B$60:$B$77,0),0),)</f>
        <v>0</v>
      </c>
      <c r="Q36" s="192">
        <f>IF(AND(Q$22&lt;=$B$14,Q$22&gt;=$B$13),INDEX(Depreciation!$U$60:$U$77,MATCH('Counterfactual Funding gap'!Q$22,Depreciation!$B$60:$B$77,0),0),)</f>
        <v>0</v>
      </c>
      <c r="R36" s="192">
        <f>IF(AND(R$22&lt;=$B$14,R$22&gt;=$B$13),INDEX(Depreciation!$U$60:$U$77,MATCH('Counterfactual Funding gap'!R$22,Depreciation!$B$60:$B$77,0),0),)</f>
        <v>0</v>
      </c>
      <c r="S36" s="192">
        <f>IF(AND(S$22&lt;=$B$14,S$22&gt;=$B$13),INDEX(Depreciation!$U$60:$U$77,MATCH('Counterfactual Funding gap'!S$22,Depreciation!$B$60:$B$77,0),0),)</f>
        <v>0</v>
      </c>
      <c r="T36" s="192">
        <f>IF(AND(T$22&lt;=$B$14,T$22&gt;=$B$13),INDEX(Depreciation!$U$60:$U$77,MATCH('Counterfactual Funding gap'!T$22,Depreciation!$B$60:$B$77,0),0),)</f>
        <v>0</v>
      </c>
      <c r="U36" s="201" t="e">
        <f>SUM(C36:T36)</f>
        <v>#DIV/0!</v>
      </c>
    </row>
    <row r="37" spans="1:21" ht="14.45" customHeight="1" outlineLevel="1">
      <c r="A37" s="27"/>
      <c r="B37" s="112"/>
      <c r="C37" s="202"/>
      <c r="D37" s="202"/>
      <c r="E37" s="202"/>
      <c r="F37" s="202"/>
      <c r="G37" s="202"/>
      <c r="H37" s="202"/>
      <c r="I37" s="202"/>
      <c r="J37" s="202"/>
      <c r="K37" s="202"/>
      <c r="L37" s="202"/>
      <c r="M37" s="202"/>
      <c r="N37" s="202"/>
      <c r="O37" s="202"/>
      <c r="P37" s="202"/>
      <c r="Q37" s="202"/>
      <c r="R37" s="202"/>
      <c r="S37" s="202"/>
      <c r="T37" s="202"/>
      <c r="U37" s="202"/>
    </row>
    <row r="38" spans="1:21" ht="14.45" hidden="1" customHeight="1">
      <c r="A38" s="114" t="s">
        <v>12</v>
      </c>
      <c r="B38" s="109" t="s">
        <v>38</v>
      </c>
      <c r="C38" s="200"/>
      <c r="D38" s="200"/>
      <c r="E38" s="200"/>
      <c r="F38" s="200"/>
      <c r="G38" s="200"/>
      <c r="H38" s="200"/>
      <c r="I38" s="200"/>
      <c r="J38" s="200"/>
      <c r="K38" s="200"/>
      <c r="L38" s="200"/>
      <c r="M38" s="200"/>
      <c r="N38" s="200"/>
      <c r="O38" s="200"/>
      <c r="P38" s="200"/>
      <c r="Q38" s="200"/>
      <c r="R38" s="200"/>
      <c r="S38" s="200"/>
      <c r="T38" s="200"/>
      <c r="U38" s="201">
        <f>SUM(C38:T38)</f>
        <v>0</v>
      </c>
    </row>
    <row r="39" spans="1:21" ht="14.45" hidden="1" customHeight="1" outlineLevel="1">
      <c r="A39" s="27"/>
      <c r="B39" s="112"/>
      <c r="C39" s="202"/>
      <c r="D39" s="202"/>
      <c r="E39" s="202"/>
      <c r="F39" s="202"/>
      <c r="G39" s="202"/>
      <c r="H39" s="202"/>
      <c r="I39" s="202"/>
      <c r="J39" s="202"/>
      <c r="K39" s="202"/>
      <c r="L39" s="202"/>
      <c r="M39" s="202"/>
      <c r="N39" s="202"/>
      <c r="O39" s="202"/>
      <c r="P39" s="202"/>
      <c r="Q39" s="202"/>
      <c r="R39" s="202"/>
      <c r="S39" s="202"/>
      <c r="T39" s="202"/>
      <c r="U39" s="204"/>
    </row>
    <row r="40" spans="1:21" ht="14.45" hidden="1" customHeight="1">
      <c r="A40" s="114" t="s">
        <v>29</v>
      </c>
      <c r="B40" s="109" t="s">
        <v>38</v>
      </c>
      <c r="C40" s="200"/>
      <c r="D40" s="200"/>
      <c r="E40" s="200"/>
      <c r="F40" s="200"/>
      <c r="G40" s="200"/>
      <c r="H40" s="200"/>
      <c r="I40" s="200"/>
      <c r="J40" s="200"/>
      <c r="K40" s="200"/>
      <c r="L40" s="200"/>
      <c r="M40" s="200"/>
      <c r="N40" s="200"/>
      <c r="O40" s="200"/>
      <c r="P40" s="200"/>
      <c r="Q40" s="200"/>
      <c r="R40" s="200"/>
      <c r="S40" s="200"/>
      <c r="T40" s="200"/>
      <c r="U40" s="201">
        <f>SUM(C40:T40)</f>
        <v>0</v>
      </c>
    </row>
    <row r="41" spans="1:21" ht="14.45" hidden="1" customHeight="1" outlineLevel="1">
      <c r="A41" s="27"/>
      <c r="B41" s="112"/>
      <c r="C41" s="202"/>
      <c r="D41" s="202"/>
      <c r="E41" s="202"/>
      <c r="F41" s="202"/>
      <c r="G41" s="202"/>
      <c r="H41" s="202"/>
      <c r="I41" s="202"/>
      <c r="J41" s="202"/>
      <c r="K41" s="202"/>
      <c r="L41" s="202"/>
      <c r="M41" s="202"/>
      <c r="N41" s="202"/>
      <c r="O41" s="202"/>
      <c r="P41" s="202"/>
      <c r="Q41" s="202"/>
      <c r="R41" s="202"/>
      <c r="S41" s="202"/>
      <c r="T41" s="202"/>
      <c r="U41" s="202"/>
    </row>
    <row r="42" spans="1:21" ht="14.45" hidden="1" customHeight="1">
      <c r="A42" s="114" t="s">
        <v>28</v>
      </c>
      <c r="B42" s="109" t="s">
        <v>38</v>
      </c>
      <c r="C42" s="200"/>
      <c r="D42" s="200"/>
      <c r="E42" s="200"/>
      <c r="F42" s="200"/>
      <c r="G42" s="200"/>
      <c r="H42" s="200"/>
      <c r="I42" s="200"/>
      <c r="J42" s="200"/>
      <c r="K42" s="200"/>
      <c r="L42" s="200"/>
      <c r="M42" s="200"/>
      <c r="N42" s="200"/>
      <c r="O42" s="200"/>
      <c r="P42" s="200"/>
      <c r="Q42" s="200"/>
      <c r="R42" s="200"/>
      <c r="S42" s="200"/>
      <c r="T42" s="200"/>
      <c r="U42" s="201">
        <f>SUM(C42:T42)</f>
        <v>0</v>
      </c>
    </row>
    <row r="43" spans="1:21" ht="14.45" hidden="1" customHeight="1" outlineLevel="1">
      <c r="A43" s="27"/>
      <c r="B43" s="112"/>
      <c r="C43" s="202"/>
      <c r="D43" s="202"/>
      <c r="E43" s="202"/>
      <c r="F43" s="202"/>
      <c r="G43" s="202"/>
      <c r="H43" s="202"/>
      <c r="I43" s="202"/>
      <c r="J43" s="202"/>
      <c r="K43" s="202"/>
      <c r="L43" s="202"/>
      <c r="M43" s="202"/>
      <c r="N43" s="202"/>
      <c r="O43" s="202"/>
      <c r="P43" s="202"/>
      <c r="Q43" s="202"/>
      <c r="R43" s="202"/>
      <c r="S43" s="202"/>
      <c r="T43" s="202"/>
      <c r="U43" s="202"/>
    </row>
    <row r="44" spans="1:21" ht="14.45" hidden="1" customHeight="1">
      <c r="A44" s="114" t="s">
        <v>40</v>
      </c>
      <c r="B44" s="109" t="s">
        <v>38</v>
      </c>
      <c r="C44" s="200"/>
      <c r="D44" s="200"/>
      <c r="E44" s="200"/>
      <c r="F44" s="200"/>
      <c r="G44" s="200"/>
      <c r="H44" s="200"/>
      <c r="I44" s="200"/>
      <c r="J44" s="200"/>
      <c r="K44" s="200"/>
      <c r="L44" s="200"/>
      <c r="M44" s="200"/>
      <c r="N44" s="200"/>
      <c r="O44" s="200"/>
      <c r="P44" s="200"/>
      <c r="Q44" s="200"/>
      <c r="R44" s="200"/>
      <c r="S44" s="200"/>
      <c r="T44" s="200"/>
      <c r="U44" s="201">
        <f>SUM(C44:T44)</f>
        <v>0</v>
      </c>
    </row>
    <row r="45" spans="1:21" ht="14.45" customHeight="1" outlineLevel="1">
      <c r="A45" s="27"/>
      <c r="B45" s="112"/>
      <c r="C45" s="202"/>
      <c r="D45" s="202"/>
      <c r="E45" s="202"/>
      <c r="F45" s="202"/>
      <c r="G45" s="202"/>
      <c r="H45" s="202"/>
      <c r="I45" s="202"/>
      <c r="J45" s="202"/>
      <c r="K45" s="202"/>
      <c r="L45" s="202"/>
      <c r="M45" s="202"/>
      <c r="N45" s="202"/>
      <c r="O45" s="202"/>
      <c r="P45" s="202"/>
      <c r="Q45" s="202"/>
      <c r="R45" s="202"/>
      <c r="S45" s="202"/>
      <c r="T45" s="202"/>
      <c r="U45" s="205"/>
    </row>
    <row r="46" spans="1:21" ht="14.45" customHeight="1">
      <c r="A46" s="32" t="s">
        <v>54</v>
      </c>
      <c r="B46" s="87"/>
      <c r="C46" s="202"/>
      <c r="D46" s="202"/>
      <c r="E46" s="202"/>
      <c r="F46" s="202"/>
      <c r="G46" s="202"/>
      <c r="H46" s="202"/>
      <c r="I46" s="202"/>
      <c r="J46" s="202"/>
      <c r="K46" s="202"/>
      <c r="L46" s="202"/>
      <c r="M46" s="202"/>
      <c r="N46" s="202"/>
      <c r="O46" s="202"/>
      <c r="P46" s="202"/>
      <c r="Q46" s="202"/>
      <c r="R46" s="202"/>
      <c r="S46" s="202"/>
      <c r="T46" s="202"/>
      <c r="U46" s="206"/>
    </row>
    <row r="47" spans="1:21" ht="14.45" customHeight="1" outlineLevel="1">
      <c r="A47" s="27"/>
      <c r="B47" s="112"/>
      <c r="C47" s="202"/>
      <c r="D47" s="202"/>
      <c r="E47" s="202"/>
      <c r="F47" s="202"/>
      <c r="G47" s="202"/>
      <c r="H47" s="202"/>
      <c r="I47" s="202"/>
      <c r="J47" s="202"/>
      <c r="K47" s="202"/>
      <c r="L47" s="202"/>
      <c r="M47" s="202"/>
      <c r="N47" s="202"/>
      <c r="O47" s="202"/>
      <c r="P47" s="202"/>
      <c r="Q47" s="202"/>
      <c r="R47" s="202"/>
      <c r="S47" s="202"/>
      <c r="T47" s="202"/>
      <c r="U47" s="205"/>
    </row>
    <row r="48" spans="1:21" ht="14.45" customHeight="1">
      <c r="A48" s="114" t="s">
        <v>121</v>
      </c>
      <c r="B48" s="109" t="s">
        <v>38</v>
      </c>
      <c r="C48" s="200"/>
      <c r="D48" s="200"/>
      <c r="E48" s="200"/>
      <c r="F48" s="200"/>
      <c r="G48" s="200"/>
      <c r="H48" s="200"/>
      <c r="I48" s="200"/>
      <c r="J48" s="200"/>
      <c r="K48" s="200"/>
      <c r="L48" s="200"/>
      <c r="M48" s="200"/>
      <c r="N48" s="200"/>
      <c r="O48" s="200"/>
      <c r="P48" s="200"/>
      <c r="Q48" s="200"/>
      <c r="R48" s="200"/>
      <c r="S48" s="200"/>
      <c r="T48" s="200"/>
      <c r="U48" s="201">
        <f>SUM(C48:T48)</f>
        <v>0</v>
      </c>
    </row>
    <row r="49" spans="1:23" ht="14.45" customHeight="1">
      <c r="A49" s="27"/>
      <c r="B49" s="112"/>
      <c r="C49" s="202"/>
      <c r="D49" s="202"/>
      <c r="E49" s="202"/>
      <c r="F49" s="202"/>
      <c r="G49" s="202"/>
      <c r="H49" s="202"/>
      <c r="I49" s="202"/>
      <c r="J49" s="202"/>
      <c r="K49" s="202"/>
      <c r="L49" s="202"/>
      <c r="M49" s="202"/>
      <c r="N49" s="202"/>
      <c r="O49" s="202"/>
      <c r="P49" s="202"/>
      <c r="Q49" s="202"/>
      <c r="R49" s="202"/>
      <c r="S49" s="202"/>
      <c r="T49" s="202"/>
      <c r="U49" s="202"/>
    </row>
    <row r="50" spans="1:23" ht="14.45" customHeight="1">
      <c r="A50" s="114" t="s">
        <v>164</v>
      </c>
      <c r="B50" s="109" t="s">
        <v>38</v>
      </c>
      <c r="C50" s="200"/>
      <c r="D50" s="200"/>
      <c r="E50" s="200"/>
      <c r="F50" s="200"/>
      <c r="G50" s="200"/>
      <c r="H50" s="200"/>
      <c r="I50" s="200"/>
      <c r="J50" s="200"/>
      <c r="K50" s="200"/>
      <c r="L50" s="200"/>
      <c r="M50" s="200"/>
      <c r="N50" s="200"/>
      <c r="O50" s="200"/>
      <c r="P50" s="200"/>
      <c r="Q50" s="200"/>
      <c r="R50" s="200"/>
      <c r="S50" s="200"/>
      <c r="T50" s="200"/>
      <c r="U50" s="201">
        <f>SUM(C50:T50)</f>
        <v>0</v>
      </c>
      <c r="W50" s="132"/>
    </row>
    <row r="51" spans="1:23" ht="14.45" customHeight="1" outlineLevel="1">
      <c r="A51" s="27"/>
      <c r="B51" s="112"/>
      <c r="C51" s="202"/>
      <c r="D51" s="202"/>
      <c r="E51" s="202"/>
      <c r="F51" s="202"/>
      <c r="G51" s="202"/>
      <c r="H51" s="202"/>
      <c r="I51" s="202"/>
      <c r="J51" s="202"/>
      <c r="K51" s="202"/>
      <c r="L51" s="202"/>
      <c r="M51" s="202"/>
      <c r="N51" s="202"/>
      <c r="O51" s="202"/>
      <c r="P51" s="202"/>
      <c r="Q51" s="202"/>
      <c r="R51" s="202"/>
      <c r="S51" s="202"/>
      <c r="T51" s="202"/>
      <c r="U51" s="202"/>
    </row>
    <row r="52" spans="1:23" ht="14.45" customHeight="1">
      <c r="A52" s="5" t="s">
        <v>11</v>
      </c>
      <c r="B52" s="109" t="s">
        <v>38</v>
      </c>
      <c r="C52" s="192">
        <f>IF(AND(C$22&lt;=$B$16,C$22&gt;=$B$15),INDEX(Depreciation!$U$90:$U$107,MATCH('Counterfactual Funding gap'!C$22,Depreciation!$B$90:$B$107,0),0),)+IF(AND(C$22&lt;=$B$16,C$22&gt;$B$14),INDEX(Depreciation!$U$33:$U$50,MATCH('Counterfactual Funding gap'!C$22,Depreciation!$B$33:$B$50,0),0),)</f>
        <v>0</v>
      </c>
      <c r="D52" s="192">
        <f>IF(AND(D$22&lt;=$B$16,D$22&gt;=$B$15),INDEX(Depreciation!$U$90:$U$107,MATCH('Counterfactual Funding gap'!D$22,Depreciation!$B$90:$B$107,0),0),)+IF(AND(D$22&lt;=$B$16,D$22&gt;$B$14),INDEX(Depreciation!$U$33:$U$50,MATCH('Counterfactual Funding gap'!D$22,Depreciation!$B$33:$B$50,0),0),)</f>
        <v>0</v>
      </c>
      <c r="E52" s="192">
        <f>IF(AND(E$22&lt;=$B$16,E$22&gt;=$B$15),INDEX(Depreciation!$U$90:$U$107,MATCH('Counterfactual Funding gap'!E$22,Depreciation!$B$90:$B$107,0),0),)+IF(AND(E$22&lt;=$B$16,E$22&gt;$B$14),INDEX(Depreciation!$U$33:$U$50,MATCH('Counterfactual Funding gap'!E$22,Depreciation!$B$33:$B$50,0),0),)</f>
        <v>0</v>
      </c>
      <c r="F52" s="192">
        <f>IF(AND(F$22&lt;=$B$16,F$22&gt;=$B$15),INDEX(Depreciation!$U$90:$U$107,MATCH('Counterfactual Funding gap'!F$22,Depreciation!$B$90:$B$107,0),0),)+IF(AND(F$22&lt;=$B$16,F$22&gt;$B$14),INDEX(Depreciation!$U$33:$U$50,MATCH('Counterfactual Funding gap'!F$22,Depreciation!$B$33:$B$50,0),0),)</f>
        <v>0</v>
      </c>
      <c r="G52" s="192" t="e">
        <f>IF(AND(G$22&lt;=$B$16,G$22&gt;=$B$15),INDEX(Depreciation!$U$90:$U$107,MATCH('Counterfactual Funding gap'!G$22,Depreciation!$B$90:$B$107,0),0),)+IF(AND(G$22&lt;=$B$16,G$22&gt;$B$14),INDEX(Depreciation!$U$33:$U$50,MATCH('Counterfactual Funding gap'!G$22,Depreciation!$B$33:$B$50,0),0),)</f>
        <v>#DIV/0!</v>
      </c>
      <c r="H52" s="192" t="e">
        <f>IF(AND(H$22&lt;=$B$16,H$22&gt;=$B$15),INDEX(Depreciation!$U$90:$U$107,MATCH('Counterfactual Funding gap'!H$22,Depreciation!$B$90:$B$107,0),0),)+IF(AND(H$22&lt;=$B$16,H$22&gt;$B$14),INDEX(Depreciation!$U$33:$U$50,MATCH('Counterfactual Funding gap'!H$22,Depreciation!$B$33:$B$50,0),0),)</f>
        <v>#DIV/0!</v>
      </c>
      <c r="I52" s="192" t="e">
        <f>IF(AND(I$22&lt;=$B$16,I$22&gt;=$B$15),INDEX(Depreciation!$U$90:$U$107,MATCH('Counterfactual Funding gap'!I$22,Depreciation!$B$90:$B$107,0),0),)+IF(AND(I$22&lt;=$B$16,I$22&gt;$B$14),INDEX(Depreciation!$U$33:$U$50,MATCH('Counterfactual Funding gap'!I$22,Depreciation!$B$33:$B$50,0),0),)</f>
        <v>#DIV/0!</v>
      </c>
      <c r="J52" s="192">
        <f>IF(AND(J$22&lt;=$B$16,J$22&gt;=$B$15),INDEX(Depreciation!$U$90:$U$107,MATCH('Counterfactual Funding gap'!J$22,Depreciation!$B$90:$B$107,0),0),)+IF(AND(J$22&lt;=$B$16,J$22&gt;$B$14),INDEX(Depreciation!$U$33:$U$50,MATCH('Counterfactual Funding gap'!J$22,Depreciation!$B$33:$B$50,0),0),)</f>
        <v>0</v>
      </c>
      <c r="K52" s="192">
        <f>IF(AND(K$22&lt;=$B$16,K$22&gt;=$B$15),INDEX(Depreciation!$U$90:$U$107,MATCH('Counterfactual Funding gap'!K$22,Depreciation!$B$90:$B$107,0),0),)+IF(AND(K$22&lt;=$B$16,K$22&gt;$B$14),INDEX(Depreciation!$U$33:$U$50,MATCH('Counterfactual Funding gap'!K$22,Depreciation!$B$33:$B$50,0),0),)</f>
        <v>0</v>
      </c>
      <c r="L52" s="192">
        <f>IF(AND(L$22&lt;=$B$16,L$22&gt;=$B$15),INDEX(Depreciation!$U$90:$U$107,MATCH('Counterfactual Funding gap'!L$22,Depreciation!$B$90:$B$107,0),0),)+IF(AND(L$22&lt;=$B$16,L$22&gt;$B$14),INDEX(Depreciation!$U$33:$U$50,MATCH('Counterfactual Funding gap'!L$22,Depreciation!$B$33:$B$50,0),0),)</f>
        <v>0</v>
      </c>
      <c r="M52" s="192">
        <f>IF(AND(M$22&lt;=$B$16,M$22&gt;=$B$15),INDEX(Depreciation!$U$90:$U$107,MATCH('Counterfactual Funding gap'!M$22,Depreciation!$B$90:$B$107,0),0),)+IF(AND(M$22&lt;=$B$16,M$22&gt;$B$14),INDEX(Depreciation!$U$33:$U$50,MATCH('Counterfactual Funding gap'!M$22,Depreciation!$B$33:$B$50,0),0),)</f>
        <v>0</v>
      </c>
      <c r="N52" s="192">
        <f>IF(AND(N$22&lt;=$B$16,N$22&gt;=$B$15),INDEX(Depreciation!$U$90:$U$107,MATCH('Counterfactual Funding gap'!N$22,Depreciation!$B$90:$B$107,0),0),)+IF(AND(N$22&lt;=$B$16,N$22&gt;$B$14),INDEX(Depreciation!$U$33:$U$50,MATCH('Counterfactual Funding gap'!N$22,Depreciation!$B$33:$B$50,0),0),)</f>
        <v>0</v>
      </c>
      <c r="O52" s="192">
        <f>IF(AND(O$22&lt;=$B$16,O$22&gt;=$B$15),INDEX(Depreciation!$U$90:$U$107,MATCH('Counterfactual Funding gap'!O$22,Depreciation!$B$90:$B$107,0),0),)+IF(AND(O$22&lt;=$B$16,O$22&gt;$B$14),INDEX(Depreciation!$U$33:$U$50,MATCH('Counterfactual Funding gap'!O$22,Depreciation!$B$33:$B$50,0),0),)</f>
        <v>0</v>
      </c>
      <c r="P52" s="192">
        <f>IF(AND(P$22&lt;=$B$16,P$22&gt;=$B$15),INDEX(Depreciation!$U$90:$U$107,MATCH('Counterfactual Funding gap'!P$22,Depreciation!$B$90:$B$107,0),0),)+IF(AND(P$22&lt;=$B$16,P$22&gt;$B$14),INDEX(Depreciation!$U$33:$U$50,MATCH('Counterfactual Funding gap'!P$22,Depreciation!$B$33:$B$50,0),0),)</f>
        <v>0</v>
      </c>
      <c r="Q52" s="192">
        <f>IF(AND(Q$22&lt;=$B$16,Q$22&gt;=$B$15),INDEX(Depreciation!$U$90:$U$107,MATCH('Counterfactual Funding gap'!Q$22,Depreciation!$B$90:$B$107,0),0),)+IF(AND(Q$22&lt;=$B$16,Q$22&gt;$B$14),INDEX(Depreciation!$U$33:$U$50,MATCH('Counterfactual Funding gap'!Q$22,Depreciation!$B$33:$B$50,0),0),)</f>
        <v>0</v>
      </c>
      <c r="R52" s="192">
        <f>IF(AND(R$22&lt;=$B$16,R$22&gt;=$B$15),INDEX(Depreciation!$U$90:$U$107,MATCH('Counterfactual Funding gap'!R$22,Depreciation!$B$90:$B$107,0),0),)+IF(AND(R$22&lt;=$B$16,R$22&gt;$B$14),INDEX(Depreciation!$U$33:$U$50,MATCH('Counterfactual Funding gap'!R$22,Depreciation!$B$33:$B$50,0),0),)</f>
        <v>0</v>
      </c>
      <c r="S52" s="192">
        <f>IF(AND(S$22&lt;=$B$16,S$22&gt;=$B$15),INDEX(Depreciation!$U$90:$U$107,MATCH('Counterfactual Funding gap'!S$22,Depreciation!$B$90:$B$107,0),0),)+IF(AND(S$22&lt;=$B$16,S$22&gt;$B$14),INDEX(Depreciation!$U$33:$U$50,MATCH('Counterfactual Funding gap'!S$22,Depreciation!$B$33:$B$50,0),0),)</f>
        <v>0</v>
      </c>
      <c r="T52" s="192">
        <f>IF(AND(T$22&lt;=$B$16,T$22&gt;=$B$15),INDEX(Depreciation!$U$90:$U$107,MATCH('Counterfactual Funding gap'!T$22,Depreciation!$B$90:$B$107,0),0),)+IF(AND(T$22&lt;=$B$16,T$22&gt;$B$14),INDEX(Depreciation!$U$33:$U$50,MATCH('Counterfactual Funding gap'!T$22,Depreciation!$B$33:$B$50,0),0),)</f>
        <v>0</v>
      </c>
      <c r="U52" s="201" t="e">
        <f>SUM(C52:T52)</f>
        <v>#DIV/0!</v>
      </c>
    </row>
    <row r="53" spans="1:23" ht="14.45" customHeight="1" outlineLevel="1">
      <c r="A53" s="27"/>
      <c r="B53" s="112"/>
      <c r="C53" s="202"/>
      <c r="D53" s="202"/>
      <c r="E53" s="202"/>
      <c r="F53" s="202"/>
      <c r="G53" s="202"/>
      <c r="H53" s="202"/>
      <c r="I53" s="202"/>
      <c r="J53" s="202"/>
      <c r="K53" s="202"/>
      <c r="L53" s="202"/>
      <c r="M53" s="202"/>
      <c r="N53" s="202"/>
      <c r="O53" s="202"/>
      <c r="P53" s="202"/>
      <c r="Q53" s="202"/>
      <c r="R53" s="202"/>
      <c r="S53" s="202"/>
      <c r="T53" s="202"/>
      <c r="U53" s="202"/>
    </row>
    <row r="54" spans="1:23" ht="14.45" customHeight="1">
      <c r="A54" s="114" t="s">
        <v>165</v>
      </c>
      <c r="B54" s="109" t="s">
        <v>38</v>
      </c>
      <c r="C54" s="200"/>
      <c r="D54" s="200"/>
      <c r="E54" s="200"/>
      <c r="F54" s="200"/>
      <c r="G54" s="200"/>
      <c r="H54" s="200"/>
      <c r="I54" s="200"/>
      <c r="J54" s="200"/>
      <c r="K54" s="200"/>
      <c r="L54" s="200"/>
      <c r="M54" s="200"/>
      <c r="N54" s="200"/>
      <c r="O54" s="200"/>
      <c r="P54" s="200"/>
      <c r="Q54" s="200"/>
      <c r="R54" s="200"/>
      <c r="S54" s="200"/>
      <c r="T54" s="200"/>
      <c r="U54" s="201">
        <f>SUM(C54:T54)</f>
        <v>0</v>
      </c>
    </row>
    <row r="55" spans="1:23" ht="14.45" customHeight="1" outlineLevel="1">
      <c r="A55" s="27"/>
      <c r="B55" s="112"/>
      <c r="C55" s="202"/>
      <c r="D55" s="202"/>
      <c r="E55" s="202"/>
      <c r="F55" s="202"/>
      <c r="G55" s="202"/>
      <c r="H55" s="202"/>
      <c r="I55" s="202"/>
      <c r="J55" s="202"/>
      <c r="K55" s="202"/>
      <c r="L55" s="202"/>
      <c r="M55" s="202"/>
      <c r="N55" s="202"/>
      <c r="O55" s="202"/>
      <c r="P55" s="202"/>
      <c r="Q55" s="202"/>
      <c r="R55" s="202"/>
      <c r="S55" s="202"/>
      <c r="T55" s="202"/>
      <c r="U55" s="202"/>
    </row>
    <row r="56" spans="1:23" ht="14.45" customHeight="1">
      <c r="A56" s="5" t="s">
        <v>122</v>
      </c>
      <c r="B56" s="109" t="s">
        <v>38</v>
      </c>
      <c r="C56" s="207">
        <f>IF(AND(C$22&lt;=$B$16,C$22&gt;=$B$15),INDEX(Depreciation!$U$117:$U$134,MATCH('Counterfactual Funding gap'!C$22,Depreciation!$B$117:$B$134,0),0),)+IF(AND(C$22&lt;=$B$16,C$22&gt;$B$14),INDEX(Depreciation!$U$60:$U$77,MATCH('Counterfactual Funding gap'!C$22,Depreciation!$B$60:$B$77,0),0),)</f>
        <v>0</v>
      </c>
      <c r="D56" s="207">
        <f>IF(AND(D$22&lt;=$B$16,D$22&gt;=$B$15),INDEX(Depreciation!$U$117:$U$134,MATCH('Counterfactual Funding gap'!D$22,Depreciation!$B$117:$B$134,0),0),)+IF(AND(D$22&lt;=$B$16,D$22&gt;$B$14),INDEX(Depreciation!$U$60:$U$77,MATCH('Counterfactual Funding gap'!D$22,Depreciation!$B$60:$B$77,0),0),)</f>
        <v>0</v>
      </c>
      <c r="E56" s="207">
        <f>IF(AND(E$22&lt;=$B$16,E$22&gt;=$B$15),INDEX(Depreciation!$U$117:$U$134,MATCH('Counterfactual Funding gap'!E$22,Depreciation!$B$117:$B$134,0),0),)+IF(AND(E$22&lt;=$B$16,E$22&gt;$B$14),INDEX(Depreciation!$U$60:$U$77,MATCH('Counterfactual Funding gap'!E$22,Depreciation!$B$60:$B$77,0),0),)</f>
        <v>0</v>
      </c>
      <c r="F56" s="207">
        <f>IF(AND(F$22&lt;=$B$16,F$22&gt;=$B$15),INDEX(Depreciation!$U$117:$U$134,MATCH('Counterfactual Funding gap'!F$22,Depreciation!$B$117:$B$134,0),0),)+IF(AND(F$22&lt;=$B$16,F$22&gt;$B$14),INDEX(Depreciation!$U$60:$U$77,MATCH('Counterfactual Funding gap'!F$22,Depreciation!$B$60:$B$77,0),0),)</f>
        <v>0</v>
      </c>
      <c r="G56" s="207" t="e">
        <f>IF(AND(G$22&lt;=$B$16,G$22&gt;=$B$15),INDEX(Depreciation!$U$117:$U$134,MATCH('Counterfactual Funding gap'!G$22,Depreciation!$B$117:$B$134,0),0),)+IF(AND(G$22&lt;=$B$16,G$22&gt;$B$14),INDEX(Depreciation!$U$60:$U$77,MATCH('Counterfactual Funding gap'!G$22,Depreciation!$B$60:$B$77,0),0),)</f>
        <v>#DIV/0!</v>
      </c>
      <c r="H56" s="207" t="e">
        <f>IF(AND(H$22&lt;=$B$16,H$22&gt;=$B$15),INDEX(Depreciation!$U$117:$U$134,MATCH('Counterfactual Funding gap'!H$22,Depreciation!$B$117:$B$134,0),0),)+IF(AND(H$22&lt;=$B$16,H$22&gt;$B$14),INDEX(Depreciation!$U$60:$U$77,MATCH('Counterfactual Funding gap'!H$22,Depreciation!$B$60:$B$77,0),0),)</f>
        <v>#DIV/0!</v>
      </c>
      <c r="I56" s="207" t="e">
        <f>IF(AND(I$22&lt;=$B$16,I$22&gt;=$B$15),INDEX(Depreciation!$U$117:$U$134,MATCH('Counterfactual Funding gap'!I$22,Depreciation!$B$117:$B$134,0),0),)+IF(AND(I$22&lt;=$B$16,I$22&gt;$B$14),INDEX(Depreciation!$U$60:$U$77,MATCH('Counterfactual Funding gap'!I$22,Depreciation!$B$60:$B$77,0),0),)</f>
        <v>#DIV/0!</v>
      </c>
      <c r="J56" s="207">
        <f>IF(AND(J$22&lt;=$B$16,J$22&gt;=$B$15),INDEX(Depreciation!$U$117:$U$134,MATCH('Counterfactual Funding gap'!J$22,Depreciation!$B$117:$B$134,0),0),)+IF(AND(J$22&lt;=$B$16,J$22&gt;$B$14),INDEX(Depreciation!$U$60:$U$77,MATCH('Counterfactual Funding gap'!J$22,Depreciation!$B$60:$B$77,0),0),)</f>
        <v>0</v>
      </c>
      <c r="K56" s="207">
        <f>IF(AND(K$22&lt;=$B$16,K$22&gt;=$B$15),INDEX(Depreciation!$U$117:$U$134,MATCH('Counterfactual Funding gap'!K$22,Depreciation!$B$117:$B$134,0),0),)+IF(AND(K$22&lt;=$B$16,K$22&gt;$B$14),INDEX(Depreciation!$U$60:$U$77,MATCH('Counterfactual Funding gap'!K$22,Depreciation!$B$60:$B$77,0),0),)</f>
        <v>0</v>
      </c>
      <c r="L56" s="207">
        <f>IF(AND(L$22&lt;=$B$16,L$22&gt;=$B$15),INDEX(Depreciation!$U$117:$U$134,MATCH('Counterfactual Funding gap'!L$22,Depreciation!$B$117:$B$134,0),0),)+IF(AND(L$22&lt;=$B$16,L$22&gt;$B$14),INDEX(Depreciation!$U$60:$U$77,MATCH('Counterfactual Funding gap'!L$22,Depreciation!$B$60:$B$77,0),0),)</f>
        <v>0</v>
      </c>
      <c r="M56" s="207">
        <f>IF(AND(M$22&lt;=$B$16,M$22&gt;=$B$15),INDEX(Depreciation!$U$117:$U$134,MATCH('Counterfactual Funding gap'!M$22,Depreciation!$B$117:$B$134,0),0),)+IF(AND(M$22&lt;=$B$16,M$22&gt;$B$14),INDEX(Depreciation!$U$60:$U$77,MATCH('Counterfactual Funding gap'!M$22,Depreciation!$B$60:$B$77,0),0),)</f>
        <v>0</v>
      </c>
      <c r="N56" s="207">
        <f>IF(AND(N$22&lt;=$B$16,N$22&gt;=$B$15),INDEX(Depreciation!$U$117:$U$134,MATCH('Counterfactual Funding gap'!N$22,Depreciation!$B$117:$B$134,0),0),)+IF(AND(N$22&lt;=$B$16,N$22&gt;$B$14),INDEX(Depreciation!$U$60:$U$77,MATCH('Counterfactual Funding gap'!N$22,Depreciation!$B$60:$B$77,0),0),)</f>
        <v>0</v>
      </c>
      <c r="O56" s="207">
        <f>IF(AND(O$22&lt;=$B$16,O$22&gt;=$B$15),INDEX(Depreciation!$U$117:$U$134,MATCH('Counterfactual Funding gap'!O$22,Depreciation!$B$117:$B$134,0),0),)+IF(AND(O$22&lt;=$B$16,O$22&gt;$B$14),INDEX(Depreciation!$U$60:$U$77,MATCH('Counterfactual Funding gap'!O$22,Depreciation!$B$60:$B$77,0),0),)</f>
        <v>0</v>
      </c>
      <c r="P56" s="207">
        <f>IF(AND(P$22&lt;=$B$16,P$22&gt;=$B$15),INDEX(Depreciation!$U$117:$U$134,MATCH('Counterfactual Funding gap'!P$22,Depreciation!$B$117:$B$134,0),0),)+IF(AND(P$22&lt;=$B$16,P$22&gt;$B$14),INDEX(Depreciation!$U$60:$U$77,MATCH('Counterfactual Funding gap'!P$22,Depreciation!$B$60:$B$77,0),0),)</f>
        <v>0</v>
      </c>
      <c r="Q56" s="207">
        <f>IF(AND(Q$22&lt;=$B$16,Q$22&gt;=$B$15),INDEX(Depreciation!$U$117:$U$134,MATCH('Counterfactual Funding gap'!Q$22,Depreciation!$B$117:$B$134,0),0),)+IF(AND(Q$22&lt;=$B$16,Q$22&gt;$B$14),INDEX(Depreciation!$U$60:$U$77,MATCH('Counterfactual Funding gap'!Q$22,Depreciation!$B$60:$B$77,0),0),)</f>
        <v>0</v>
      </c>
      <c r="R56" s="207">
        <f>IF(AND(R$22&lt;=$B$16,R$22&gt;=$B$15),INDEX(Depreciation!$U$117:$U$134,MATCH('Counterfactual Funding gap'!R$22,Depreciation!$B$117:$B$134,0),0),)+IF(AND(R$22&lt;=$B$16,R$22&gt;$B$14),INDEX(Depreciation!$U$60:$U$77,MATCH('Counterfactual Funding gap'!R$22,Depreciation!$B$60:$B$77,0),0),)</f>
        <v>0</v>
      </c>
      <c r="S56" s="207">
        <f>IF(AND(S$22&lt;=$B$16,S$22&gt;=$B$15),INDEX(Depreciation!$U$117:$U$134,MATCH('Counterfactual Funding gap'!S$22,Depreciation!$B$117:$B$134,0),0),)+IF(AND(S$22&lt;=$B$16,S$22&gt;$B$14),INDEX(Depreciation!$U$60:$U$77,MATCH('Counterfactual Funding gap'!S$22,Depreciation!$B$60:$B$77,0),0),)</f>
        <v>0</v>
      </c>
      <c r="T56" s="207">
        <f>IF(AND(T$22&lt;=$B$16,T$22&gt;=$B$15),INDEX(Depreciation!$U$117:$U$134,MATCH('Counterfactual Funding gap'!T$22,Depreciation!$B$117:$B$134,0),0),)+IF(AND(T$22&lt;=$B$16,T$22&gt;$B$14),INDEX(Depreciation!$U$60:$U$77,MATCH('Counterfactual Funding gap'!T$22,Depreciation!$B$60:$B$77,0),0),)</f>
        <v>0</v>
      </c>
      <c r="U56" s="201" t="e">
        <f>SUM(C56:T56)</f>
        <v>#DIV/0!</v>
      </c>
    </row>
    <row r="57" spans="1:23" ht="14.45" customHeight="1" outlineLevel="1">
      <c r="A57" s="27"/>
      <c r="B57" s="112"/>
      <c r="C57" s="202"/>
      <c r="D57" s="202"/>
      <c r="E57" s="202"/>
      <c r="F57" s="202"/>
      <c r="G57" s="202"/>
      <c r="H57" s="202"/>
      <c r="I57" s="202"/>
      <c r="J57" s="202"/>
      <c r="K57" s="202"/>
      <c r="L57" s="202"/>
      <c r="M57" s="202"/>
      <c r="N57" s="202"/>
      <c r="O57" s="202"/>
      <c r="P57" s="202"/>
      <c r="Q57" s="202"/>
      <c r="R57" s="202"/>
      <c r="S57" s="202"/>
      <c r="T57" s="202"/>
      <c r="U57" s="202"/>
    </row>
    <row r="58" spans="1:23" ht="14.45" customHeight="1">
      <c r="A58" s="114" t="s">
        <v>166</v>
      </c>
      <c r="B58" s="109" t="s">
        <v>38</v>
      </c>
      <c r="C58" s="200"/>
      <c r="D58" s="200"/>
      <c r="E58" s="200"/>
      <c r="F58" s="200"/>
      <c r="G58" s="200"/>
      <c r="H58" s="200"/>
      <c r="I58" s="200"/>
      <c r="J58" s="200"/>
      <c r="K58" s="200"/>
      <c r="L58" s="200"/>
      <c r="M58" s="200"/>
      <c r="N58" s="200"/>
      <c r="O58" s="200"/>
      <c r="P58" s="200"/>
      <c r="Q58" s="200"/>
      <c r="R58" s="200"/>
      <c r="S58" s="200"/>
      <c r="T58" s="200"/>
      <c r="U58" s="201">
        <f>SUM(C58:T58)</f>
        <v>0</v>
      </c>
    </row>
    <row r="59" spans="1:23" ht="14.45" customHeight="1" outlineLevel="1">
      <c r="A59" s="27"/>
      <c r="B59" s="112"/>
      <c r="C59" s="202"/>
      <c r="D59" s="202"/>
      <c r="E59" s="202"/>
      <c r="F59" s="202"/>
      <c r="G59" s="202"/>
      <c r="H59" s="202"/>
      <c r="I59" s="202"/>
      <c r="J59" s="202"/>
      <c r="K59" s="202"/>
      <c r="L59" s="202"/>
      <c r="M59" s="202"/>
      <c r="N59" s="202"/>
      <c r="O59" s="202"/>
      <c r="P59" s="202"/>
      <c r="Q59" s="202"/>
      <c r="R59" s="202"/>
      <c r="S59" s="202"/>
      <c r="T59" s="202"/>
      <c r="U59" s="204"/>
    </row>
    <row r="60" spans="1:23" ht="14.45" customHeight="1">
      <c r="A60" s="114" t="s">
        <v>167</v>
      </c>
      <c r="B60" s="109" t="s">
        <v>38</v>
      </c>
      <c r="C60" s="200"/>
      <c r="D60" s="200"/>
      <c r="E60" s="200"/>
      <c r="F60" s="200"/>
      <c r="G60" s="200"/>
      <c r="H60" s="200"/>
      <c r="I60" s="200"/>
      <c r="J60" s="200"/>
      <c r="K60" s="200"/>
      <c r="L60" s="200"/>
      <c r="M60" s="200"/>
      <c r="N60" s="200"/>
      <c r="O60" s="200"/>
      <c r="P60" s="200"/>
      <c r="Q60" s="200"/>
      <c r="R60" s="200"/>
      <c r="S60" s="200"/>
      <c r="T60" s="200"/>
      <c r="U60" s="201">
        <f>SUM(C60:T60)</f>
        <v>0</v>
      </c>
    </row>
    <row r="61" spans="1:23" ht="14.45" customHeight="1" outlineLevel="1">
      <c r="A61" s="27"/>
      <c r="B61" s="112"/>
      <c r="C61" s="202"/>
      <c r="D61" s="202"/>
      <c r="E61" s="202"/>
      <c r="F61" s="202"/>
      <c r="G61" s="202"/>
      <c r="H61" s="202"/>
      <c r="I61" s="202"/>
      <c r="J61" s="202"/>
      <c r="K61" s="202"/>
      <c r="L61" s="202"/>
      <c r="M61" s="202"/>
      <c r="N61" s="202"/>
      <c r="O61" s="202"/>
      <c r="P61" s="202"/>
      <c r="Q61" s="202"/>
      <c r="R61" s="202"/>
      <c r="S61" s="202"/>
      <c r="T61" s="202"/>
      <c r="U61" s="202"/>
    </row>
    <row r="62" spans="1:23" ht="14.45" customHeight="1">
      <c r="A62" s="114" t="s">
        <v>168</v>
      </c>
      <c r="B62" s="109" t="s">
        <v>38</v>
      </c>
      <c r="C62" s="200"/>
      <c r="D62" s="200"/>
      <c r="E62" s="200"/>
      <c r="F62" s="200"/>
      <c r="G62" s="200"/>
      <c r="H62" s="200"/>
      <c r="I62" s="200"/>
      <c r="J62" s="200"/>
      <c r="K62" s="200"/>
      <c r="L62" s="200"/>
      <c r="M62" s="200"/>
      <c r="N62" s="200"/>
      <c r="O62" s="200"/>
      <c r="P62" s="200"/>
      <c r="Q62" s="200"/>
      <c r="R62" s="200"/>
      <c r="S62" s="200"/>
      <c r="T62" s="200"/>
      <c r="U62" s="201">
        <f>SUM(C62:T62)</f>
        <v>0</v>
      </c>
    </row>
    <row r="63" spans="1:23" ht="14.45" customHeight="1" outlineLevel="1">
      <c r="A63" s="27"/>
      <c r="B63" s="112"/>
      <c r="C63" s="202"/>
      <c r="D63" s="202"/>
      <c r="E63" s="202"/>
      <c r="F63" s="202"/>
      <c r="G63" s="202"/>
      <c r="H63" s="202"/>
      <c r="I63" s="202"/>
      <c r="J63" s="202"/>
      <c r="K63" s="202"/>
      <c r="L63" s="202"/>
      <c r="M63" s="202"/>
      <c r="N63" s="202"/>
      <c r="O63" s="202"/>
      <c r="P63" s="202"/>
      <c r="Q63" s="202"/>
      <c r="R63" s="202"/>
      <c r="S63" s="202"/>
      <c r="T63" s="202"/>
      <c r="U63" s="202"/>
    </row>
    <row r="64" spans="1:23" ht="14.45" customHeight="1">
      <c r="A64" s="34" t="s">
        <v>169</v>
      </c>
      <c r="B64" s="36" t="s">
        <v>38</v>
      </c>
      <c r="C64" s="200"/>
      <c r="D64" s="200"/>
      <c r="E64" s="200"/>
      <c r="F64" s="200"/>
      <c r="G64" s="200"/>
      <c r="H64" s="200"/>
      <c r="I64" s="200"/>
      <c r="J64" s="200"/>
      <c r="K64" s="200"/>
      <c r="L64" s="200"/>
      <c r="M64" s="200"/>
      <c r="N64" s="200"/>
      <c r="O64" s="200"/>
      <c r="P64" s="200"/>
      <c r="Q64" s="200"/>
      <c r="R64" s="200"/>
      <c r="S64" s="200"/>
      <c r="T64" s="200"/>
      <c r="U64" s="201">
        <f>SUM(C64:T64)</f>
        <v>0</v>
      </c>
    </row>
    <row r="65" spans="1:24" s="29" customFormat="1" ht="14.45" customHeight="1" outlineLevel="1">
      <c r="A65" s="108"/>
      <c r="B65" s="115"/>
      <c r="C65" s="202"/>
      <c r="D65" s="202"/>
      <c r="E65" s="202"/>
      <c r="F65" s="202"/>
      <c r="G65" s="202"/>
      <c r="H65" s="202"/>
      <c r="I65" s="202"/>
      <c r="J65" s="202"/>
      <c r="K65" s="202"/>
      <c r="L65" s="202"/>
      <c r="M65" s="202"/>
      <c r="N65" s="202"/>
      <c r="O65" s="202"/>
      <c r="P65" s="202"/>
      <c r="Q65" s="202"/>
      <c r="R65" s="202"/>
      <c r="S65" s="202"/>
      <c r="T65" s="202"/>
      <c r="U65" s="208"/>
      <c r="X65" s="152"/>
    </row>
    <row r="66" spans="1:24" ht="14.45" customHeight="1" outlineLevel="1">
      <c r="A66" s="32" t="s">
        <v>39</v>
      </c>
      <c r="B66" s="87"/>
      <c r="C66" s="202"/>
      <c r="D66" s="202"/>
      <c r="E66" s="202"/>
      <c r="F66" s="202"/>
      <c r="G66" s="202"/>
      <c r="H66" s="202"/>
      <c r="I66" s="202"/>
      <c r="J66" s="202"/>
      <c r="K66" s="202"/>
      <c r="L66" s="202"/>
      <c r="M66" s="202"/>
      <c r="N66" s="202"/>
      <c r="O66" s="202"/>
      <c r="P66" s="202"/>
      <c r="Q66" s="202"/>
      <c r="R66" s="202"/>
      <c r="S66" s="202"/>
      <c r="T66" s="202"/>
      <c r="U66" s="206"/>
    </row>
    <row r="67" spans="1:24" ht="14.45" customHeight="1" outlineLevel="1">
      <c r="A67" s="27"/>
      <c r="B67" s="112"/>
      <c r="C67" s="202"/>
      <c r="D67" s="202"/>
      <c r="E67" s="202"/>
      <c r="F67" s="202"/>
      <c r="G67" s="202"/>
      <c r="H67" s="202"/>
      <c r="I67" s="202"/>
      <c r="J67" s="202"/>
      <c r="K67" s="202"/>
      <c r="L67" s="202"/>
      <c r="M67" s="202"/>
      <c r="N67" s="202"/>
      <c r="O67" s="202"/>
      <c r="P67" s="202"/>
      <c r="Q67" s="202"/>
      <c r="R67" s="202"/>
      <c r="S67" s="202"/>
      <c r="T67" s="202"/>
      <c r="U67" s="209"/>
    </row>
    <row r="68" spans="1:24" ht="14.45" customHeight="1" outlineLevel="1">
      <c r="A68" s="114" t="s">
        <v>170</v>
      </c>
      <c r="B68" s="109" t="s">
        <v>38</v>
      </c>
      <c r="C68" s="200"/>
      <c r="D68" s="200"/>
      <c r="E68" s="200"/>
      <c r="F68" s="200"/>
      <c r="G68" s="200"/>
      <c r="H68" s="200"/>
      <c r="I68" s="200"/>
      <c r="J68" s="200"/>
      <c r="K68" s="200"/>
      <c r="L68" s="200"/>
      <c r="M68" s="200"/>
      <c r="N68" s="200"/>
      <c r="O68" s="200"/>
      <c r="P68" s="200"/>
      <c r="Q68" s="200"/>
      <c r="R68" s="200"/>
      <c r="S68" s="200"/>
      <c r="T68" s="200"/>
      <c r="U68" s="201">
        <f>SUM(C68:T68)</f>
        <v>0</v>
      </c>
    </row>
    <row r="69" spans="1:24" ht="14.45" customHeight="1" outlineLevel="1">
      <c r="A69" s="27"/>
      <c r="B69" s="112"/>
      <c r="C69" s="202"/>
      <c r="D69" s="202"/>
      <c r="E69" s="202"/>
      <c r="F69" s="202"/>
      <c r="G69" s="202"/>
      <c r="H69" s="202"/>
      <c r="I69" s="202"/>
      <c r="J69" s="202"/>
      <c r="K69" s="202"/>
      <c r="L69" s="202"/>
      <c r="M69" s="202"/>
      <c r="N69" s="202"/>
      <c r="O69" s="202"/>
      <c r="P69" s="202"/>
      <c r="Q69" s="202"/>
      <c r="R69" s="202"/>
      <c r="S69" s="202"/>
      <c r="T69" s="202"/>
      <c r="U69" s="202"/>
    </row>
    <row r="70" spans="1:24" ht="14.45" customHeight="1" outlineLevel="1">
      <c r="A70" s="114" t="s">
        <v>171</v>
      </c>
      <c r="B70" s="109" t="s">
        <v>38</v>
      </c>
      <c r="C70" s="200"/>
      <c r="D70" s="200"/>
      <c r="E70" s="200"/>
      <c r="F70" s="200"/>
      <c r="G70" s="200"/>
      <c r="H70" s="200"/>
      <c r="I70" s="200"/>
      <c r="J70" s="200"/>
      <c r="K70" s="200"/>
      <c r="L70" s="200"/>
      <c r="M70" s="200"/>
      <c r="N70" s="200"/>
      <c r="O70" s="200"/>
      <c r="P70" s="200"/>
      <c r="Q70" s="200"/>
      <c r="R70" s="200"/>
      <c r="S70" s="200"/>
      <c r="T70" s="200"/>
      <c r="U70" s="201">
        <f>SUM(C70:T70)</f>
        <v>0</v>
      </c>
    </row>
    <row r="71" spans="1:24" ht="14.45" customHeight="1" outlineLevel="1">
      <c r="A71" s="27"/>
      <c r="B71" s="112"/>
      <c r="C71" s="202"/>
      <c r="D71" s="202"/>
      <c r="E71" s="202"/>
      <c r="F71" s="202"/>
      <c r="G71" s="202"/>
      <c r="H71" s="202"/>
      <c r="I71" s="202"/>
      <c r="J71" s="202"/>
      <c r="K71" s="202"/>
      <c r="L71" s="202"/>
      <c r="M71" s="202"/>
      <c r="N71" s="202"/>
      <c r="O71" s="202"/>
      <c r="P71" s="202"/>
      <c r="Q71" s="202"/>
      <c r="R71" s="202"/>
      <c r="S71" s="202"/>
      <c r="T71" s="202"/>
      <c r="U71" s="202"/>
    </row>
    <row r="72" spans="1:24" ht="14.45" customHeight="1" outlineLevel="1">
      <c r="A72" s="5" t="s">
        <v>11</v>
      </c>
      <c r="B72" s="109" t="s">
        <v>38</v>
      </c>
      <c r="C72" s="192">
        <f>IF(AND(C$22&lt;=$B$18,C$22&gt;=$B$17),INDEX(Depreciation!$U$147:$U$164,MATCH('Counterfactual Funding gap'!C$22,Depreciation!$B$147:$B$164,0),0),)+IF(AND(C$22&lt;=$B$18,C$22&gt;$B$16),INDEX(Depreciation!$U$90:$U$107,MATCH('Counterfactual Funding gap'!C$22,Depreciation!$B$90:$B$107,0),0),)+IF(AND(C$22&lt;=$B$18,C$22&gt;$B$16),INDEX(Depreciation!$U$33:$U$50,MATCH('Counterfactual Funding gap'!C$22,Depreciation!$B$33:$B$50,0),0),)</f>
        <v>0</v>
      </c>
      <c r="D72" s="192">
        <f>IF(AND(D$22&lt;=$B$18,D$22&gt;=$B$17),INDEX(Depreciation!$U$147:$U$164,MATCH('Counterfactual Funding gap'!D$22,Depreciation!$B$147:$B$164,0),0),)+IF(AND(D$22&lt;=$B$18,D$22&gt;$B$16),INDEX(Depreciation!$U$90:$U$107,MATCH('Counterfactual Funding gap'!D$22,Depreciation!$B$90:$B$107,0),0),)+IF(AND(D$22&lt;=$B$18,D$22&gt;$B$16),INDEX(Depreciation!$U$33:$U$50,MATCH('Counterfactual Funding gap'!D$22,Depreciation!$B$33:$B$50,0),0),)</f>
        <v>0</v>
      </c>
      <c r="E72" s="192">
        <f>IF(AND(E$22&lt;=$B$18,E$22&gt;=$B$17),INDEX(Depreciation!$U$147:$U$164,MATCH('Counterfactual Funding gap'!E$22,Depreciation!$B$147:$B$164,0),0),)+IF(AND(E$22&lt;=$B$18,E$22&gt;$B$16),INDEX(Depreciation!$U$90:$U$107,MATCH('Counterfactual Funding gap'!E$22,Depreciation!$B$90:$B$107,0),0),)+IF(AND(E$22&lt;=$B$18,E$22&gt;$B$16),INDEX(Depreciation!$U$33:$U$50,MATCH('Counterfactual Funding gap'!E$22,Depreciation!$B$33:$B$50,0),0),)</f>
        <v>0</v>
      </c>
      <c r="F72" s="192">
        <f>IF(AND(F$22&lt;=$B$18,F$22&gt;=$B$17),INDEX(Depreciation!$U$147:$U$164,MATCH('Counterfactual Funding gap'!F$22,Depreciation!$B$147:$B$164,0),0),)+IF(AND(F$22&lt;=$B$18,F$22&gt;$B$16),INDEX(Depreciation!$U$90:$U$107,MATCH('Counterfactual Funding gap'!F$22,Depreciation!$B$90:$B$107,0),0),)+IF(AND(F$22&lt;=$B$18,F$22&gt;$B$16),INDEX(Depreciation!$U$33:$U$50,MATCH('Counterfactual Funding gap'!F$22,Depreciation!$B$33:$B$50,0),0),)</f>
        <v>0</v>
      </c>
      <c r="G72" s="192">
        <f>IF(AND(G$22&lt;=$B$18,G$22&gt;=$B$17),INDEX(Depreciation!$U$147:$U$164,MATCH('Counterfactual Funding gap'!G$22,Depreciation!$B$147:$B$164,0),0),)+IF(AND(G$22&lt;=$B$18,G$22&gt;$B$16),INDEX(Depreciation!$U$90:$U$107,MATCH('Counterfactual Funding gap'!G$22,Depreciation!$B$90:$B$107,0),0),)+IF(AND(G$22&lt;=$B$18,G$22&gt;$B$16),INDEX(Depreciation!$U$33:$U$50,MATCH('Counterfactual Funding gap'!G$22,Depreciation!$B$33:$B$50,0),0),)</f>
        <v>0</v>
      </c>
      <c r="H72" s="192">
        <f>IF(AND(H$22&lt;=$B$18,H$22&gt;=$B$17),INDEX(Depreciation!$U$147:$U$164,MATCH('Counterfactual Funding gap'!H$22,Depreciation!$B$147:$B$164,0),0),)+IF(AND(H$22&lt;=$B$18,H$22&gt;$B$16),INDEX(Depreciation!$U$90:$U$107,MATCH('Counterfactual Funding gap'!H$22,Depreciation!$B$90:$B$107,0),0),)+IF(AND(H$22&lt;=$B$18,H$22&gt;$B$16),INDEX(Depreciation!$U$33:$U$50,MATCH('Counterfactual Funding gap'!H$22,Depreciation!$B$33:$B$50,0),0),)</f>
        <v>0</v>
      </c>
      <c r="I72" s="192">
        <f>IF(AND(I$22&lt;=$B$18,I$22&gt;=$B$17),INDEX(Depreciation!$U$147:$U$164,MATCH('Counterfactual Funding gap'!I$22,Depreciation!$B$147:$B$164,0),0),)+IF(AND(I$22&lt;=$B$18,I$22&gt;$B$16),INDEX(Depreciation!$U$90:$U$107,MATCH('Counterfactual Funding gap'!I$22,Depreciation!$B$90:$B$107,0),0),)+IF(AND(I$22&lt;=$B$18,I$22&gt;$B$16),INDEX(Depreciation!$U$33:$U$50,MATCH('Counterfactual Funding gap'!I$22,Depreciation!$B$33:$B$50,0),0),)</f>
        <v>0</v>
      </c>
      <c r="J72" s="192" t="e">
        <f>IF(AND(J$22&lt;=$B$18,J$22&gt;=$B$17),INDEX(Depreciation!$U$147:$U$164,MATCH('Counterfactual Funding gap'!J$22,Depreciation!$B$147:$B$164,0),0),)+IF(AND(J$22&lt;=$B$18,J$22&gt;$B$16),INDEX(Depreciation!$U$90:$U$107,MATCH('Counterfactual Funding gap'!J$22,Depreciation!$B$90:$B$107,0),0),)+IF(AND(J$22&lt;=$B$18,J$22&gt;$B$16),INDEX(Depreciation!$U$33:$U$50,MATCH('Counterfactual Funding gap'!J$22,Depreciation!$B$33:$B$50,0),0),)</f>
        <v>#DIV/0!</v>
      </c>
      <c r="K72" s="192" t="e">
        <f>IF(AND(K$22&lt;=$B$18,K$22&gt;=$B$17),INDEX(Depreciation!$U$147:$U$164,MATCH('Counterfactual Funding gap'!K$22,Depreciation!$B$147:$B$164,0),0),)+IF(AND(K$22&lt;=$B$18,K$22&gt;$B$16),INDEX(Depreciation!$U$90:$U$107,MATCH('Counterfactual Funding gap'!K$22,Depreciation!$B$90:$B$107,0),0),)+IF(AND(K$22&lt;=$B$18,K$22&gt;$B$16),INDEX(Depreciation!$U$33:$U$50,MATCH('Counterfactual Funding gap'!K$22,Depreciation!$B$33:$B$50,0),0),)</f>
        <v>#DIV/0!</v>
      </c>
      <c r="L72" s="192" t="e">
        <f>IF(AND(L$22&lt;=$B$18,L$22&gt;=$B$17),INDEX(Depreciation!$U$147:$U$164,MATCH('Counterfactual Funding gap'!L$22,Depreciation!$B$147:$B$164,0),0),)+IF(AND(L$22&lt;=$B$18,L$22&gt;$B$16),INDEX(Depreciation!$U$90:$U$107,MATCH('Counterfactual Funding gap'!L$22,Depreciation!$B$90:$B$107,0),0),)+IF(AND(L$22&lt;=$B$18,L$22&gt;$B$16),INDEX(Depreciation!$U$33:$U$50,MATCH('Counterfactual Funding gap'!L$22,Depreciation!$B$33:$B$50,0),0),)</f>
        <v>#DIV/0!</v>
      </c>
      <c r="M72" s="192" t="e">
        <f>IF(AND(M$22&lt;=$B$18,M$22&gt;=$B$17),INDEX(Depreciation!$U$147:$U$164,MATCH('Counterfactual Funding gap'!M$22,Depreciation!$B$147:$B$164,0),0),)+IF(AND(M$22&lt;=$B$18,M$22&gt;$B$16),INDEX(Depreciation!$U$90:$U$107,MATCH('Counterfactual Funding gap'!M$22,Depreciation!$B$90:$B$107,0),0),)+IF(AND(M$22&lt;=$B$18,M$22&gt;$B$16),INDEX(Depreciation!$U$33:$U$50,MATCH('Counterfactual Funding gap'!M$22,Depreciation!$B$33:$B$50,0),0),)</f>
        <v>#DIV/0!</v>
      </c>
      <c r="N72" s="192" t="e">
        <f>IF(AND(N$22&lt;=$B$18,N$22&gt;=$B$17),INDEX(Depreciation!$U$147:$U$164,MATCH('Counterfactual Funding gap'!N$22,Depreciation!$B$147:$B$164,0),0),)+IF(AND(N$22&lt;=$B$18,N$22&gt;$B$16),INDEX(Depreciation!$U$90:$U$107,MATCH('Counterfactual Funding gap'!N$22,Depreciation!$B$90:$B$107,0),0),)+IF(AND(N$22&lt;=$B$18,N$22&gt;$B$16),INDEX(Depreciation!$U$33:$U$50,MATCH('Counterfactual Funding gap'!N$22,Depreciation!$B$33:$B$50,0),0),)</f>
        <v>#DIV/0!</v>
      </c>
      <c r="O72" s="192" t="e">
        <f>IF(AND(O$22&lt;=$B$18,O$22&gt;=$B$17),INDEX(Depreciation!$U$147:$U$164,MATCH('Counterfactual Funding gap'!O$22,Depreciation!$B$147:$B$164,0),0),)+IF(AND(O$22&lt;=$B$18,O$22&gt;$B$16),INDEX(Depreciation!$U$90:$U$107,MATCH('Counterfactual Funding gap'!O$22,Depreciation!$B$90:$B$107,0),0),)+IF(AND(O$22&lt;=$B$18,O$22&gt;$B$16),INDEX(Depreciation!$U$33:$U$50,MATCH('Counterfactual Funding gap'!O$22,Depreciation!$B$33:$B$50,0),0),)</f>
        <v>#DIV/0!</v>
      </c>
      <c r="P72" s="192" t="e">
        <f>IF(AND(P$22&lt;=$B$18,P$22&gt;=$B$17),INDEX(Depreciation!$U$147:$U$164,MATCH('Counterfactual Funding gap'!P$22,Depreciation!$B$147:$B$164,0),0),)+IF(AND(P$22&lt;=$B$18,P$22&gt;$B$16),INDEX(Depreciation!$U$90:$U$107,MATCH('Counterfactual Funding gap'!P$22,Depreciation!$B$90:$B$107,0),0),)+IF(AND(P$22&lt;=$B$18,P$22&gt;$B$16),INDEX(Depreciation!$U$33:$U$50,MATCH('Counterfactual Funding gap'!P$22,Depreciation!$B$33:$B$50,0),0),)</f>
        <v>#DIV/0!</v>
      </c>
      <c r="Q72" s="192" t="e">
        <f>IF(AND(Q$22&lt;=$B$18,Q$22&gt;=$B$17),INDEX(Depreciation!$U$147:$U$164,MATCH('Counterfactual Funding gap'!Q$22,Depreciation!$B$147:$B$164,0),0),)+IF(AND(Q$22&lt;=$B$18,Q$22&gt;$B$16),INDEX(Depreciation!$U$90:$U$107,MATCH('Counterfactual Funding gap'!Q$22,Depreciation!$B$90:$B$107,0),0),)+IF(AND(Q$22&lt;=$B$18,Q$22&gt;$B$16),INDEX(Depreciation!$U$33:$U$50,MATCH('Counterfactual Funding gap'!Q$22,Depreciation!$B$33:$B$50,0),0),)</f>
        <v>#DIV/0!</v>
      </c>
      <c r="R72" s="192" t="e">
        <f>IF(AND(R$22&lt;=$B$18,R$22&gt;=$B$17),INDEX(Depreciation!$U$147:$U$164,MATCH('Counterfactual Funding gap'!R$22,Depreciation!$B$147:$B$164,0),0),)+IF(AND(R$22&lt;=$B$18,R$22&gt;$B$16),INDEX(Depreciation!$U$90:$U$107,MATCH('Counterfactual Funding gap'!R$22,Depreciation!$B$90:$B$107,0),0),)+IF(AND(R$22&lt;=$B$18,R$22&gt;$B$16),INDEX(Depreciation!$U$33:$U$50,MATCH('Counterfactual Funding gap'!R$22,Depreciation!$B$33:$B$50,0),0),)</f>
        <v>#DIV/0!</v>
      </c>
      <c r="S72" s="192" t="e">
        <f>IF(AND(S$22&lt;=$B$18,S$22&gt;=$B$17),INDEX(Depreciation!$U$147:$U$164,MATCH('Counterfactual Funding gap'!S$22,Depreciation!$B$147:$B$164,0),0),)+IF(AND(S$22&lt;=$B$18,S$22&gt;$B$16),INDEX(Depreciation!$U$90:$U$107,MATCH('Counterfactual Funding gap'!S$22,Depreciation!$B$90:$B$107,0),0),)+IF(AND(S$22&lt;=$B$18,S$22&gt;$B$16),INDEX(Depreciation!$U$33:$U$50,MATCH('Counterfactual Funding gap'!S$22,Depreciation!$B$33:$B$50,0),0),)</f>
        <v>#DIV/0!</v>
      </c>
      <c r="T72" s="192" t="e">
        <f>IF(AND(T$22&lt;=$B$18,T$22&gt;=$B$17),INDEX(Depreciation!$U$147:$U$164,MATCH('Counterfactual Funding gap'!T$22,Depreciation!$B$147:$B$164,0),0),)+IF(AND(T$22&lt;=$B$18,T$22&gt;$B$16),INDEX(Depreciation!$U$90:$U$107,MATCH('Counterfactual Funding gap'!T$22,Depreciation!$B$90:$B$107,0),0),)+IF(AND(T$22&lt;=$B$18,T$22&gt;$B$16),INDEX(Depreciation!$U$33:$U$50,MATCH('Counterfactual Funding gap'!T$22,Depreciation!$B$33:$B$50,0),0),)</f>
        <v>#DIV/0!</v>
      </c>
      <c r="U72" s="201" t="e">
        <f>SUM(C72:T72)</f>
        <v>#DIV/0!</v>
      </c>
    </row>
    <row r="73" spans="1:24" ht="14.45" customHeight="1" outlineLevel="1">
      <c r="A73" s="27"/>
      <c r="B73" s="112"/>
      <c r="C73" s="202"/>
      <c r="D73" s="202"/>
      <c r="E73" s="202"/>
      <c r="F73" s="202"/>
      <c r="G73" s="202"/>
      <c r="H73" s="202"/>
      <c r="I73" s="202"/>
      <c r="J73" s="202"/>
      <c r="K73" s="202"/>
      <c r="L73" s="202"/>
      <c r="M73" s="202"/>
      <c r="N73" s="202"/>
      <c r="O73" s="202"/>
      <c r="P73" s="202"/>
      <c r="Q73" s="202"/>
      <c r="R73" s="202"/>
      <c r="S73" s="202"/>
      <c r="T73" s="202"/>
      <c r="U73" s="202"/>
    </row>
    <row r="74" spans="1:24" ht="14.45" customHeight="1" outlineLevel="1">
      <c r="A74" s="114" t="s">
        <v>172</v>
      </c>
      <c r="B74" s="109" t="s">
        <v>38</v>
      </c>
      <c r="C74" s="200"/>
      <c r="D74" s="200"/>
      <c r="E74" s="200"/>
      <c r="F74" s="200"/>
      <c r="G74" s="200"/>
      <c r="H74" s="200"/>
      <c r="I74" s="200"/>
      <c r="J74" s="200"/>
      <c r="K74" s="200"/>
      <c r="L74" s="200"/>
      <c r="M74" s="200"/>
      <c r="N74" s="200"/>
      <c r="O74" s="200"/>
      <c r="P74" s="200"/>
      <c r="Q74" s="200"/>
      <c r="R74" s="200"/>
      <c r="S74" s="200"/>
      <c r="T74" s="200"/>
      <c r="U74" s="201">
        <f>SUM(C74:T74)</f>
        <v>0</v>
      </c>
    </row>
    <row r="75" spans="1:24" ht="14.45" customHeight="1" outlineLevel="1">
      <c r="A75" s="27"/>
      <c r="B75" s="112"/>
      <c r="C75" s="202"/>
      <c r="D75" s="202"/>
      <c r="E75" s="202"/>
      <c r="F75" s="202"/>
      <c r="G75" s="202"/>
      <c r="H75" s="202"/>
      <c r="I75" s="202"/>
      <c r="J75" s="202"/>
      <c r="K75" s="202"/>
      <c r="L75" s="202"/>
      <c r="M75" s="202"/>
      <c r="N75" s="202"/>
      <c r="O75" s="202"/>
      <c r="P75" s="202"/>
      <c r="Q75" s="202"/>
      <c r="R75" s="202"/>
      <c r="S75" s="202"/>
      <c r="T75" s="202"/>
      <c r="U75" s="202"/>
    </row>
    <row r="76" spans="1:24" ht="14.45" customHeight="1" outlineLevel="1">
      <c r="A76" s="5" t="s">
        <v>122</v>
      </c>
      <c r="B76" s="109" t="s">
        <v>38</v>
      </c>
      <c r="C76" s="192">
        <f>IF(AND(C$22&lt;=$B$18,C$22&gt;=$B$17),INDEX(Depreciation!$U$174:$U$191,MATCH('Counterfactual Funding gap'!C$22,Depreciation!$B$174:$B$191,0),0),)+IF(AND(C$22&lt;=$B$18,C$22&gt;$B$16),INDEX(Depreciation!$U$117:$U$134,MATCH('Counterfactual Funding gap'!C$22,Depreciation!$B$117:$B$134,0),0),)+IF(AND(C$22&lt;=$B$18,C$22&gt;$B$16),INDEX(Depreciation!$U$60:$U$77,MATCH('Counterfactual Funding gap'!C$22,Depreciation!$B$60:$B$77,0),0),)</f>
        <v>0</v>
      </c>
      <c r="D76" s="192">
        <f>IF(AND(D$22&lt;=$B$18,D$22&gt;=$B$17),INDEX(Depreciation!$U$174:$U$191,MATCH('Counterfactual Funding gap'!D$22,Depreciation!$B$174:$B$191,0),0),)+IF(AND(D$22&lt;=$B$18,D$22&gt;$B$16),INDEX(Depreciation!$U$117:$U$134,MATCH('Counterfactual Funding gap'!D$22,Depreciation!$B$117:$B$134,0),0),)+IF(AND(D$22&lt;=$B$18,D$22&gt;$B$16),INDEX(Depreciation!$U$60:$U$77,MATCH('Counterfactual Funding gap'!D$22,Depreciation!$B$60:$B$77,0),0),)</f>
        <v>0</v>
      </c>
      <c r="E76" s="192">
        <f>IF(AND(E$22&lt;=$B$18,E$22&gt;=$B$17),INDEX(Depreciation!$U$174:$U$191,MATCH('Counterfactual Funding gap'!E$22,Depreciation!$B$174:$B$191,0),0),)+IF(AND(E$22&lt;=$B$18,E$22&gt;$B$16),INDEX(Depreciation!$U$117:$U$134,MATCH('Counterfactual Funding gap'!E$22,Depreciation!$B$117:$B$134,0),0),)+IF(AND(E$22&lt;=$B$18,E$22&gt;$B$16),INDEX(Depreciation!$U$60:$U$77,MATCH('Counterfactual Funding gap'!E$22,Depreciation!$B$60:$B$77,0),0),)</f>
        <v>0</v>
      </c>
      <c r="F76" s="192">
        <f>IF(AND(F$22&lt;=$B$18,F$22&gt;=$B$17),INDEX(Depreciation!$U$174:$U$191,MATCH('Counterfactual Funding gap'!F$22,Depreciation!$B$174:$B$191,0),0),)+IF(AND(F$22&lt;=$B$18,F$22&gt;$B$16),INDEX(Depreciation!$U$117:$U$134,MATCH('Counterfactual Funding gap'!F$22,Depreciation!$B$117:$B$134,0),0),)+IF(AND(F$22&lt;=$B$18,F$22&gt;$B$16),INDEX(Depreciation!$U$60:$U$77,MATCH('Counterfactual Funding gap'!F$22,Depreciation!$B$60:$B$77,0),0),)</f>
        <v>0</v>
      </c>
      <c r="G76" s="192">
        <f>IF(AND(G$22&lt;=$B$18,G$22&gt;=$B$17),INDEX(Depreciation!$U$174:$U$191,MATCH('Counterfactual Funding gap'!G$22,Depreciation!$B$174:$B$191,0),0),)+IF(AND(G$22&lt;=$B$18,G$22&gt;$B$16),INDEX(Depreciation!$U$117:$U$134,MATCH('Counterfactual Funding gap'!G$22,Depreciation!$B$117:$B$134,0),0),)+IF(AND(G$22&lt;=$B$18,G$22&gt;$B$16),INDEX(Depreciation!$U$60:$U$77,MATCH('Counterfactual Funding gap'!G$22,Depreciation!$B$60:$B$77,0),0),)</f>
        <v>0</v>
      </c>
      <c r="H76" s="192">
        <f>IF(AND(H$22&lt;=$B$18,H$22&gt;=$B$17),INDEX(Depreciation!$U$174:$U$191,MATCH('Counterfactual Funding gap'!H$22,Depreciation!$B$174:$B$191,0),0),)+IF(AND(H$22&lt;=$B$18,H$22&gt;$B$16),INDEX(Depreciation!$U$117:$U$134,MATCH('Counterfactual Funding gap'!H$22,Depreciation!$B$117:$B$134,0),0),)+IF(AND(H$22&lt;=$B$18,H$22&gt;$B$16),INDEX(Depreciation!$U$60:$U$77,MATCH('Counterfactual Funding gap'!H$22,Depreciation!$B$60:$B$77,0),0),)</f>
        <v>0</v>
      </c>
      <c r="I76" s="192">
        <f>IF(AND(I$22&lt;=$B$18,I$22&gt;=$B$17),INDEX(Depreciation!$U$174:$U$191,MATCH('Counterfactual Funding gap'!I$22,Depreciation!$B$174:$B$191,0),0),)+IF(AND(I$22&lt;=$B$18,I$22&gt;$B$16),INDEX(Depreciation!$U$117:$U$134,MATCH('Counterfactual Funding gap'!I$22,Depreciation!$B$117:$B$134,0),0),)+IF(AND(I$22&lt;=$B$18,I$22&gt;$B$16),INDEX(Depreciation!$U$60:$U$77,MATCH('Counterfactual Funding gap'!I$22,Depreciation!$B$60:$B$77,0),0),)</f>
        <v>0</v>
      </c>
      <c r="J76" s="192" t="e">
        <f>IF(AND(J$22&lt;=$B$18,J$22&gt;=$B$17),INDEX(Depreciation!$U$174:$U$191,MATCH('Counterfactual Funding gap'!J$22,Depreciation!$B$174:$B$191,0),0),)+IF(AND(J$22&lt;=$B$18,J$22&gt;$B$16),INDEX(Depreciation!$U$117:$U$134,MATCH('Counterfactual Funding gap'!J$22,Depreciation!$B$117:$B$134,0),0),)+IF(AND(J$22&lt;=$B$18,J$22&gt;$B$16),INDEX(Depreciation!$U$60:$U$77,MATCH('Counterfactual Funding gap'!J$22,Depreciation!$B$60:$B$77,0),0),)</f>
        <v>#DIV/0!</v>
      </c>
      <c r="K76" s="192" t="e">
        <f>IF(AND(K$22&lt;=$B$18,K$22&gt;=$B$17),INDEX(Depreciation!$U$174:$U$191,MATCH('Counterfactual Funding gap'!K$22,Depreciation!$B$174:$B$191,0),0),)+IF(AND(K$22&lt;=$B$18,K$22&gt;$B$16),INDEX(Depreciation!$U$117:$U$134,MATCH('Counterfactual Funding gap'!K$22,Depreciation!$B$117:$B$134,0),0),)+IF(AND(K$22&lt;=$B$18,K$22&gt;$B$16),INDEX(Depreciation!$U$60:$U$77,MATCH('Counterfactual Funding gap'!K$22,Depreciation!$B$60:$B$77,0),0),)</f>
        <v>#DIV/0!</v>
      </c>
      <c r="L76" s="192" t="e">
        <f>IF(AND(L$22&lt;=$B$18,L$22&gt;=$B$17),INDEX(Depreciation!$U$174:$U$191,MATCH('Counterfactual Funding gap'!L$22,Depreciation!$B$174:$B$191,0),0),)+IF(AND(L$22&lt;=$B$18,L$22&gt;$B$16),INDEX(Depreciation!$U$117:$U$134,MATCH('Counterfactual Funding gap'!L$22,Depreciation!$B$117:$B$134,0),0),)+IF(AND(L$22&lt;=$B$18,L$22&gt;$B$16),INDEX(Depreciation!$U$60:$U$77,MATCH('Counterfactual Funding gap'!L$22,Depreciation!$B$60:$B$77,0),0),)</f>
        <v>#DIV/0!</v>
      </c>
      <c r="M76" s="192" t="e">
        <f>IF(AND(M$22&lt;=$B$18,M$22&gt;=$B$17),INDEX(Depreciation!$U$174:$U$191,MATCH('Counterfactual Funding gap'!M$22,Depreciation!$B$174:$B$191,0),0),)+IF(AND(M$22&lt;=$B$18,M$22&gt;$B$16),INDEX(Depreciation!$U$117:$U$134,MATCH('Counterfactual Funding gap'!M$22,Depreciation!$B$117:$B$134,0),0),)+IF(AND(M$22&lt;=$B$18,M$22&gt;$B$16),INDEX(Depreciation!$U$60:$U$77,MATCH('Counterfactual Funding gap'!M$22,Depreciation!$B$60:$B$77,0),0),)</f>
        <v>#DIV/0!</v>
      </c>
      <c r="N76" s="192" t="e">
        <f>IF(AND(N$22&lt;=$B$18,N$22&gt;=$B$17),INDEX(Depreciation!$U$174:$U$191,MATCH('Counterfactual Funding gap'!N$22,Depreciation!$B$174:$B$191,0),0),)+IF(AND(N$22&lt;=$B$18,N$22&gt;$B$16),INDEX(Depreciation!$U$117:$U$134,MATCH('Counterfactual Funding gap'!N$22,Depreciation!$B$117:$B$134,0),0),)+IF(AND(N$22&lt;=$B$18,N$22&gt;$B$16),INDEX(Depreciation!$U$60:$U$77,MATCH('Counterfactual Funding gap'!N$22,Depreciation!$B$60:$B$77,0),0),)</f>
        <v>#DIV/0!</v>
      </c>
      <c r="O76" s="192" t="e">
        <f>IF(AND(O$22&lt;=$B$18,O$22&gt;=$B$17),INDEX(Depreciation!$U$174:$U$191,MATCH('Counterfactual Funding gap'!O$22,Depreciation!$B$174:$B$191,0),0),)+IF(AND(O$22&lt;=$B$18,O$22&gt;$B$16),INDEX(Depreciation!$U$117:$U$134,MATCH('Counterfactual Funding gap'!O$22,Depreciation!$B$117:$B$134,0),0),)+IF(AND(O$22&lt;=$B$18,O$22&gt;$B$16),INDEX(Depreciation!$U$60:$U$77,MATCH('Counterfactual Funding gap'!O$22,Depreciation!$B$60:$B$77,0),0),)</f>
        <v>#DIV/0!</v>
      </c>
      <c r="P76" s="192" t="e">
        <f>IF(AND(P$22&lt;=$B$18,P$22&gt;=$B$17),INDEX(Depreciation!$U$174:$U$191,MATCH('Counterfactual Funding gap'!P$22,Depreciation!$B$174:$B$191,0),0),)+IF(AND(P$22&lt;=$B$18,P$22&gt;$B$16),INDEX(Depreciation!$U$117:$U$134,MATCH('Counterfactual Funding gap'!P$22,Depreciation!$B$117:$B$134,0),0),)+IF(AND(P$22&lt;=$B$18,P$22&gt;$B$16),INDEX(Depreciation!$U$60:$U$77,MATCH('Counterfactual Funding gap'!P$22,Depreciation!$B$60:$B$77,0),0),)</f>
        <v>#DIV/0!</v>
      </c>
      <c r="Q76" s="192" t="e">
        <f>IF(AND(Q$22&lt;=$B$18,Q$22&gt;=$B$17),INDEX(Depreciation!$U$174:$U$191,MATCH('Counterfactual Funding gap'!Q$22,Depreciation!$B$174:$B$191,0),0),)+IF(AND(Q$22&lt;=$B$18,Q$22&gt;$B$16),INDEX(Depreciation!$U$117:$U$134,MATCH('Counterfactual Funding gap'!Q$22,Depreciation!$B$117:$B$134,0),0),)+IF(AND(Q$22&lt;=$B$18,Q$22&gt;$B$16),INDEX(Depreciation!$U$60:$U$77,MATCH('Counterfactual Funding gap'!Q$22,Depreciation!$B$60:$B$77,0),0),)</f>
        <v>#DIV/0!</v>
      </c>
      <c r="R76" s="192" t="e">
        <f>IF(AND(R$22&lt;=$B$18,R$22&gt;=$B$17),INDEX(Depreciation!$U$174:$U$191,MATCH('Counterfactual Funding gap'!R$22,Depreciation!$B$174:$B$191,0),0),)+IF(AND(R$22&lt;=$B$18,R$22&gt;$B$16),INDEX(Depreciation!$U$117:$U$134,MATCH('Counterfactual Funding gap'!R$22,Depreciation!$B$117:$B$134,0),0),)+IF(AND(R$22&lt;=$B$18,R$22&gt;$B$16),INDEX(Depreciation!$U$60:$U$77,MATCH('Counterfactual Funding gap'!R$22,Depreciation!$B$60:$B$77,0),0),)</f>
        <v>#DIV/0!</v>
      </c>
      <c r="S76" s="192" t="e">
        <f>IF(AND(S$22&lt;=$B$18,S$22&gt;=$B$17),INDEX(Depreciation!$U$174:$U$191,MATCH('Counterfactual Funding gap'!S$22,Depreciation!$B$174:$B$191,0),0),)+IF(AND(S$22&lt;=$B$18,S$22&gt;$B$16),INDEX(Depreciation!$U$117:$U$134,MATCH('Counterfactual Funding gap'!S$22,Depreciation!$B$117:$B$134,0),0),)+IF(AND(S$22&lt;=$B$18,S$22&gt;$B$16),INDEX(Depreciation!$U$60:$U$77,MATCH('Counterfactual Funding gap'!S$22,Depreciation!$B$60:$B$77,0),0),)</f>
        <v>#DIV/0!</v>
      </c>
      <c r="T76" s="192" t="e">
        <f>IF(AND(T$22&lt;=$B$18,T$22&gt;=$B$17),INDEX(Depreciation!$U$174:$U$191,MATCH('Counterfactual Funding gap'!T$22,Depreciation!$B$174:$B$191,0),0),)+IF(AND(T$22&lt;=$B$18,T$22&gt;$B$16),INDEX(Depreciation!$U$117:$U$134,MATCH('Counterfactual Funding gap'!T$22,Depreciation!$B$117:$B$134,0),0),)+IF(AND(T$22&lt;=$B$18,T$22&gt;$B$16),INDEX(Depreciation!$U$60:$U$77,MATCH('Counterfactual Funding gap'!T$22,Depreciation!$B$60:$B$77,0),0),)</f>
        <v>#DIV/0!</v>
      </c>
      <c r="U76" s="201" t="e">
        <f>SUM(C76:T76)</f>
        <v>#DIV/0!</v>
      </c>
    </row>
    <row r="77" spans="1:24" ht="14.45" customHeight="1" outlineLevel="1">
      <c r="A77" s="27"/>
      <c r="B77" s="112"/>
      <c r="C77" s="202"/>
      <c r="D77" s="202"/>
      <c r="E77" s="202"/>
      <c r="F77" s="202"/>
      <c r="G77" s="202"/>
      <c r="H77" s="202"/>
      <c r="I77" s="202"/>
      <c r="J77" s="202"/>
      <c r="K77" s="202"/>
      <c r="L77" s="202"/>
      <c r="M77" s="202"/>
      <c r="N77" s="202"/>
      <c r="O77" s="202"/>
      <c r="P77" s="202"/>
      <c r="Q77" s="202"/>
      <c r="R77" s="202"/>
      <c r="S77" s="202"/>
      <c r="T77" s="202"/>
      <c r="U77" s="202"/>
    </row>
    <row r="78" spans="1:24" ht="14.45" customHeight="1" outlineLevel="1">
      <c r="A78" s="114" t="s">
        <v>173</v>
      </c>
      <c r="B78" s="109" t="s">
        <v>38</v>
      </c>
      <c r="C78" s="200"/>
      <c r="D78" s="200"/>
      <c r="E78" s="200"/>
      <c r="F78" s="200"/>
      <c r="G78" s="200"/>
      <c r="H78" s="200"/>
      <c r="I78" s="200"/>
      <c r="J78" s="200"/>
      <c r="K78" s="200"/>
      <c r="L78" s="200"/>
      <c r="M78" s="200"/>
      <c r="N78" s="200"/>
      <c r="O78" s="200"/>
      <c r="P78" s="200"/>
      <c r="Q78" s="200"/>
      <c r="R78" s="200"/>
      <c r="S78" s="200"/>
      <c r="T78" s="200"/>
      <c r="U78" s="201">
        <f>SUM(C78:T78)</f>
        <v>0</v>
      </c>
    </row>
    <row r="79" spans="1:24" ht="14.45" customHeight="1" outlineLevel="1">
      <c r="A79" s="27"/>
      <c r="B79" s="112"/>
      <c r="C79" s="202"/>
      <c r="D79" s="202"/>
      <c r="E79" s="202"/>
      <c r="F79" s="202"/>
      <c r="G79" s="202"/>
      <c r="H79" s="202"/>
      <c r="I79" s="202"/>
      <c r="J79" s="202"/>
      <c r="K79" s="202"/>
      <c r="L79" s="202"/>
      <c r="M79" s="202"/>
      <c r="N79" s="202"/>
      <c r="O79" s="202"/>
      <c r="P79" s="202"/>
      <c r="Q79" s="202"/>
      <c r="R79" s="202"/>
      <c r="S79" s="202"/>
      <c r="T79" s="202"/>
      <c r="U79" s="204"/>
    </row>
    <row r="80" spans="1:24" ht="14.45" customHeight="1" outlineLevel="1">
      <c r="A80" s="114" t="s">
        <v>174</v>
      </c>
      <c r="B80" s="109" t="s">
        <v>38</v>
      </c>
      <c r="C80" s="42"/>
      <c r="D80" s="42"/>
      <c r="E80" s="151"/>
      <c r="F80" s="151"/>
      <c r="G80" s="151"/>
      <c r="H80" s="151"/>
      <c r="I80" s="151"/>
      <c r="J80" s="151"/>
      <c r="K80" s="151"/>
      <c r="L80" s="151"/>
      <c r="M80" s="151"/>
      <c r="N80" s="151"/>
      <c r="O80" s="151"/>
      <c r="P80" s="151"/>
      <c r="Q80" s="151"/>
      <c r="R80" s="151"/>
      <c r="S80" s="151"/>
      <c r="T80" s="151"/>
      <c r="U80" s="100">
        <f>SUM(C80:T80)</f>
        <v>0</v>
      </c>
    </row>
    <row r="81" spans="1:24" ht="14.45" customHeight="1" outlineLevel="1">
      <c r="A81" s="27"/>
      <c r="B81" s="112"/>
      <c r="C81" s="33"/>
      <c r="D81" s="33"/>
      <c r="E81" s="164"/>
      <c r="F81" s="164"/>
      <c r="G81" s="164"/>
      <c r="H81" s="164"/>
      <c r="I81" s="164"/>
      <c r="J81" s="164"/>
      <c r="K81" s="164"/>
      <c r="L81" s="164"/>
      <c r="M81" s="164"/>
      <c r="N81" s="164"/>
      <c r="O81" s="164"/>
      <c r="P81" s="164"/>
      <c r="Q81" s="164"/>
      <c r="R81" s="164"/>
      <c r="S81" s="164"/>
      <c r="T81" s="164"/>
      <c r="U81" s="164"/>
    </row>
    <row r="82" spans="1:24" ht="14.45" customHeight="1" outlineLevel="1">
      <c r="A82" s="114" t="s">
        <v>175</v>
      </c>
      <c r="B82" s="109" t="s">
        <v>38</v>
      </c>
      <c r="C82" s="42"/>
      <c r="D82" s="42"/>
      <c r="E82" s="151"/>
      <c r="F82" s="151"/>
      <c r="G82" s="151"/>
      <c r="H82" s="151"/>
      <c r="I82" s="151"/>
      <c r="J82" s="151"/>
      <c r="K82" s="151"/>
      <c r="L82" s="151"/>
      <c r="M82" s="151"/>
      <c r="N82" s="151"/>
      <c r="O82" s="151"/>
      <c r="P82" s="151"/>
      <c r="Q82" s="151"/>
      <c r="R82" s="151"/>
      <c r="S82" s="151"/>
      <c r="T82" s="151"/>
      <c r="U82" s="100">
        <f>SUM(C82:T82)</f>
        <v>0</v>
      </c>
    </row>
    <row r="83" spans="1:24" ht="14.45" customHeight="1" outlineLevel="1">
      <c r="A83" s="27"/>
      <c r="B83" s="112"/>
      <c r="C83" s="33"/>
      <c r="D83" s="33"/>
      <c r="E83" s="164"/>
      <c r="F83" s="164"/>
      <c r="G83" s="164"/>
      <c r="H83" s="164"/>
      <c r="I83" s="164"/>
      <c r="J83" s="164"/>
      <c r="K83" s="164"/>
      <c r="L83" s="164"/>
      <c r="M83" s="164"/>
      <c r="N83" s="164"/>
      <c r="O83" s="164"/>
      <c r="P83" s="164"/>
      <c r="Q83" s="164"/>
      <c r="R83" s="164"/>
      <c r="S83" s="164"/>
      <c r="T83" s="164"/>
      <c r="U83" s="164"/>
    </row>
    <row r="84" spans="1:24" ht="14.45" customHeight="1" outlineLevel="1">
      <c r="A84" s="34" t="s">
        <v>176</v>
      </c>
      <c r="B84" s="36" t="s">
        <v>38</v>
      </c>
      <c r="C84" s="42"/>
      <c r="D84" s="42"/>
      <c r="E84" s="151"/>
      <c r="F84" s="151"/>
      <c r="G84" s="151"/>
      <c r="H84" s="151"/>
      <c r="I84" s="151"/>
      <c r="J84" s="151"/>
      <c r="K84" s="151"/>
      <c r="L84" s="151"/>
      <c r="M84" s="151"/>
      <c r="N84" s="151"/>
      <c r="O84" s="151"/>
      <c r="P84" s="151"/>
      <c r="Q84" s="151"/>
      <c r="R84" s="151"/>
      <c r="S84" s="151"/>
      <c r="T84" s="151"/>
      <c r="U84" s="100">
        <f>SUM(C84:T84)</f>
        <v>0</v>
      </c>
    </row>
    <row r="85" spans="1:24" s="147" customFormat="1" ht="14.45" customHeight="1" outlineLevel="1">
      <c r="A85" s="145" t="s">
        <v>177</v>
      </c>
      <c r="B85" s="146"/>
      <c r="C85" s="149" t="e">
        <f ca="1">C32+C52+C72=(OFFSET(Depreciation!$U$33,C22-$C$22,0)+OFFSET(Depreciation!$U$90,C22-$C$22,0)+OFFSET(Depreciation!$U$147,C22-$C$22,0))</f>
        <v>#DIV/0!</v>
      </c>
      <c r="D85" s="149" t="e">
        <f ca="1">D32+D52+D72=(OFFSET(Depreciation!$U$33,D22-$C$22,0)+OFFSET(Depreciation!$U$90,D22-$C$22,0)+OFFSET(Depreciation!$U$147,D22-$C$22,0))</f>
        <v>#DIV/0!</v>
      </c>
      <c r="E85" s="149" t="e">
        <f ca="1">E32+E52+E72=(OFFSET(Depreciation!$U$33,E22-$C$22,0)+OFFSET(Depreciation!$U$90,E22-$C$22,0)+OFFSET(Depreciation!$U$147,E22-$C$22,0))</f>
        <v>#DIV/0!</v>
      </c>
      <c r="F85" s="149" t="e">
        <f ca="1">F32+F52+F72=(OFFSET(Depreciation!$U$33,F22-$C$22,0)+OFFSET(Depreciation!$U$90,F22-$C$22,0)+OFFSET(Depreciation!$U$147,F22-$C$22,0))</f>
        <v>#DIV/0!</v>
      </c>
      <c r="G85" s="149" t="e">
        <f ca="1">G32+G52+G72=(OFFSET(Depreciation!$U$33,G22-$C$22,0)+OFFSET(Depreciation!$U$90,G22-$C$22,0)+OFFSET(Depreciation!$U$147,G22-$C$22,0))</f>
        <v>#DIV/0!</v>
      </c>
      <c r="H85" s="149" t="e">
        <f ca="1">H32+H52+H72=(OFFSET(Depreciation!$U$33,H22-$C$22,0)+OFFSET(Depreciation!$U$90,H22-$C$22,0)+OFFSET(Depreciation!$U$147,H22-$C$22,0))</f>
        <v>#DIV/0!</v>
      </c>
      <c r="I85" s="149" t="e">
        <f ca="1">I32+I52+I72=(OFFSET(Depreciation!$U$33,I22-$C$22,0)+OFFSET(Depreciation!$U$90,I22-$C$22,0)+OFFSET(Depreciation!$U$147,I22-$C$22,0))</f>
        <v>#DIV/0!</v>
      </c>
      <c r="J85" s="149" t="e">
        <f ca="1">J32+J52+J72=(OFFSET(Depreciation!$U$33,J22-$C$22,0)+OFFSET(Depreciation!$U$90,J22-$C$22,0)+OFFSET(Depreciation!$U$147,J22-$C$22,0))</f>
        <v>#DIV/0!</v>
      </c>
      <c r="K85" s="149" t="e">
        <f ca="1">K32+K52+K72=(OFFSET(Depreciation!$U$33,K22-$C$22,0)+OFFSET(Depreciation!$U$90,K22-$C$22,0)+OFFSET(Depreciation!$U$147,K22-$C$22,0))</f>
        <v>#DIV/0!</v>
      </c>
      <c r="L85" s="149" t="e">
        <f ca="1">L32+L52+L72=(OFFSET(Depreciation!$U$33,L22-$C$22,0)+OFFSET(Depreciation!$U$90,L22-$C$22,0)+OFFSET(Depreciation!$U$147,L22-$C$22,0))</f>
        <v>#DIV/0!</v>
      </c>
      <c r="M85" s="149" t="e">
        <f ca="1">M32+M52+M72=(OFFSET(Depreciation!$U$33,M22-$C$22,0)+OFFSET(Depreciation!$U$90,M22-$C$22,0)+OFFSET(Depreciation!$U$147,M22-$C$22,0))</f>
        <v>#DIV/0!</v>
      </c>
      <c r="N85" s="149" t="e">
        <f ca="1">N32+N52+N72=(OFFSET(Depreciation!$U$33,N22-$C$22,0)+OFFSET(Depreciation!$U$90,N22-$C$22,0)+OFFSET(Depreciation!$U$147,N22-$C$22,0))</f>
        <v>#DIV/0!</v>
      </c>
      <c r="O85" s="149" t="e">
        <f ca="1">O32+O52+O72=(OFFSET(Depreciation!$U$33,O22-$C$22,0)+OFFSET(Depreciation!$U$90,O22-$C$22,0)+OFFSET(Depreciation!$U$147,O22-$C$22,0))</f>
        <v>#DIV/0!</v>
      </c>
      <c r="P85" s="149" t="e">
        <f ca="1">P32+P52+P72=(OFFSET(Depreciation!$U$33,P22-$C$22,0)+OFFSET(Depreciation!$U$90,P22-$C$22,0)+OFFSET(Depreciation!$U$147,P22-$C$22,0))</f>
        <v>#DIV/0!</v>
      </c>
      <c r="Q85" s="149" t="e">
        <f ca="1">Q32+Q52+Q72=(OFFSET(Depreciation!$U$33,Q22-$C$22,0)+OFFSET(Depreciation!$U$90,Q22-$C$22,0)+OFFSET(Depreciation!$U$147,Q22-$C$22,0))</f>
        <v>#DIV/0!</v>
      </c>
      <c r="R85" s="149" t="e">
        <f ca="1">R32+R52+R72=(OFFSET(Depreciation!$U$33,R22-$C$22,0)+OFFSET(Depreciation!$U$90,R22-$C$22,0)+OFFSET(Depreciation!$U$147,R22-$C$22,0))</f>
        <v>#DIV/0!</v>
      </c>
      <c r="S85" s="149" t="e">
        <f ca="1">S32+S52+S72=(OFFSET(Depreciation!$U$33,S22-$C$22,0)+OFFSET(Depreciation!$U$90,S22-$C$22,0)+OFFSET(Depreciation!$U$147,S22-$C$22,0))</f>
        <v>#DIV/0!</v>
      </c>
      <c r="T85" s="149" t="e">
        <f ca="1">T32+T52+T72=(OFFSET(Depreciation!$U$33,T22-$C$22,0)+OFFSET(Depreciation!$U$90,T22-$C$22,0)+OFFSET(Depreciation!$U$147,T22-$C$22,0))</f>
        <v>#DIV/0!</v>
      </c>
      <c r="U85" s="165" t="e">
        <f>U32+U52+U72=SUM(Depreciation!U33:U50,Depreciation!U90:U107,Depreciation!U147:U164)</f>
        <v>#DIV/0!</v>
      </c>
      <c r="X85" s="152"/>
    </row>
    <row r="86" spans="1:24" s="147" customFormat="1" ht="14.45" customHeight="1" outlineLevel="1">
      <c r="A86" s="145" t="s">
        <v>178</v>
      </c>
      <c r="B86" s="146"/>
      <c r="C86" s="149" t="e">
        <f ca="1">C36+C56+C76=(OFFSET(Depreciation!$U$60,C22-$C$22,0)+OFFSET(Depreciation!$U$117,C22-$C$22,0)+OFFSET(Depreciation!$U$174,C22-$C$22,0))</f>
        <v>#DIV/0!</v>
      </c>
      <c r="D86" s="149" t="e">
        <f ca="1">D36+D56+D76=(OFFSET(Depreciation!$U$60,D22-$C$22,0)+OFFSET(Depreciation!$U$117,D22-$C$22,0)+OFFSET(Depreciation!$U$174,D22-$C$22,0))</f>
        <v>#DIV/0!</v>
      </c>
      <c r="E86" s="149" t="e">
        <f ca="1">E36+E56+E76=(OFFSET(Depreciation!$U$60,E22-$C$22,0)+OFFSET(Depreciation!$U$117,E22-$C$22,0)+OFFSET(Depreciation!$U$174,E22-$C$22,0))</f>
        <v>#DIV/0!</v>
      </c>
      <c r="F86" s="149" t="e">
        <f ca="1">F36+F56+F76=(OFFSET(Depreciation!$U$60,F22-$C$22,0)+OFFSET(Depreciation!$U$117,F22-$C$22,0)+OFFSET(Depreciation!$U$174,F22-$C$22,0))</f>
        <v>#DIV/0!</v>
      </c>
      <c r="G86" s="149" t="e">
        <f ca="1">G36+G56+G76=(OFFSET(Depreciation!$U$60,G22-$C$22,0)+OFFSET(Depreciation!$U$117,G22-$C$22,0)+OFFSET(Depreciation!$U$174,G22-$C$22,0))</f>
        <v>#DIV/0!</v>
      </c>
      <c r="H86" s="149" t="e">
        <f ca="1">H36+H56+H76=(OFFSET(Depreciation!$U$60,H22-$C$22,0)+OFFSET(Depreciation!$U$117,H22-$C$22,0)+OFFSET(Depreciation!$U$174,H22-$C$22,0))</f>
        <v>#DIV/0!</v>
      </c>
      <c r="I86" s="149" t="e">
        <f ca="1">I36+I56+I76=(OFFSET(Depreciation!$U$60,I22-$C$22,0)+OFFSET(Depreciation!$U$117,I22-$C$22,0)+OFFSET(Depreciation!$U$174,I22-$C$22,0))</f>
        <v>#DIV/0!</v>
      </c>
      <c r="J86" s="149" t="e">
        <f ca="1">J36+J56+J76=(OFFSET(Depreciation!$U$60,J22-$C$22,0)+OFFSET(Depreciation!$U$117,J22-$C$22,0)+OFFSET(Depreciation!$U$174,J22-$C$22,0))</f>
        <v>#DIV/0!</v>
      </c>
      <c r="K86" s="149" t="e">
        <f ca="1">K36+K56+K76=(OFFSET(Depreciation!$U$60,K22-$C$22,0)+OFFSET(Depreciation!$U$117,K22-$C$22,0)+OFFSET(Depreciation!$U$174,K22-$C$22,0))</f>
        <v>#DIV/0!</v>
      </c>
      <c r="L86" s="149" t="e">
        <f ca="1">L36+L56+L76=(OFFSET(Depreciation!$U$60,L22-$C$22,0)+OFFSET(Depreciation!$U$117,L22-$C$22,0)+OFFSET(Depreciation!$U$174,L22-$C$22,0))</f>
        <v>#DIV/0!</v>
      </c>
      <c r="M86" s="149" t="e">
        <f ca="1">M36+M56+M76=(OFFSET(Depreciation!$U$60,M22-$C$22,0)+OFFSET(Depreciation!$U$117,M22-$C$22,0)+OFFSET(Depreciation!$U$174,M22-$C$22,0))</f>
        <v>#DIV/0!</v>
      </c>
      <c r="N86" s="149" t="e">
        <f ca="1">N36+N56+N76=(OFFSET(Depreciation!$U$60,N22-$C$22,0)+OFFSET(Depreciation!$U$117,N22-$C$22,0)+OFFSET(Depreciation!$U$174,N22-$C$22,0))</f>
        <v>#DIV/0!</v>
      </c>
      <c r="O86" s="149" t="e">
        <f ca="1">O36+O56+O76=(OFFSET(Depreciation!$U$60,O22-$C$22,0)+OFFSET(Depreciation!$U$117,O22-$C$22,0)+OFFSET(Depreciation!$U$174,O22-$C$22,0))</f>
        <v>#DIV/0!</v>
      </c>
      <c r="P86" s="149" t="e">
        <f ca="1">P36+P56+P76=(OFFSET(Depreciation!$U$60,P22-$C$22,0)+OFFSET(Depreciation!$U$117,P22-$C$22,0)+OFFSET(Depreciation!$U$174,P22-$C$22,0))</f>
        <v>#DIV/0!</v>
      </c>
      <c r="Q86" s="149" t="e">
        <f ca="1">Q36+Q56+Q76=(OFFSET(Depreciation!$U$60,Q22-$C$22,0)+OFFSET(Depreciation!$U$117,Q22-$C$22,0)+OFFSET(Depreciation!$U$174,Q22-$C$22,0))</f>
        <v>#DIV/0!</v>
      </c>
      <c r="R86" s="149" t="e">
        <f ca="1">R36+R56+R76=(OFFSET(Depreciation!$U$60,R22-$C$22,0)+OFFSET(Depreciation!$U$117,R22-$C$22,0)+OFFSET(Depreciation!$U$174,R22-$C$22,0))</f>
        <v>#DIV/0!</v>
      </c>
      <c r="S86" s="149" t="e">
        <f ca="1">S36+S56+S76=(OFFSET(Depreciation!$U$60,S22-$C$22,0)+OFFSET(Depreciation!$U$117,S22-$C$22,0)+OFFSET(Depreciation!$U$174,S22-$C$22,0))</f>
        <v>#DIV/0!</v>
      </c>
      <c r="T86" s="149" t="e">
        <f ca="1">T36+T56+T76=(OFFSET(Depreciation!$U$60,T22-$C$22,0)+OFFSET(Depreciation!$U$117,T22-$C$22,0)+OFFSET(Depreciation!$U$174,T22-$C$22,0))</f>
        <v>#DIV/0!</v>
      </c>
      <c r="U86" s="165" t="e">
        <f>U36+U56+U76=SUM(Depreciation!U60:U77,Depreciation!U117:U134,Depreciation!U174:U191)</f>
        <v>#DIV/0!</v>
      </c>
      <c r="X86" s="152"/>
    </row>
    <row r="87" spans="1:24" ht="14.45" customHeight="1">
      <c r="A87" s="34" t="s">
        <v>26</v>
      </c>
      <c r="B87" s="36" t="s">
        <v>38</v>
      </c>
      <c r="C87" s="177" t="str">
        <f>IFERROR(SUM(C28,C32,C36,C38,C40,C42,C48,C52,C56,C58,C60,C62,C64,C44,C68,C72,C76,C78,C80,C82,C84),"")</f>
        <v/>
      </c>
      <c r="D87" s="177" t="e">
        <f t="shared" ref="D87:T87" si="5">SUM(D28,D32,D36,D38,D40,D42,D48,D52,D56,D58,D60,D62,D64,D44,D68,D72,D76,D78,D80,D82,D84)</f>
        <v>#DIV/0!</v>
      </c>
      <c r="E87" s="177" t="e">
        <f t="shared" si="5"/>
        <v>#DIV/0!</v>
      </c>
      <c r="F87" s="177" t="e">
        <f t="shared" si="5"/>
        <v>#DIV/0!</v>
      </c>
      <c r="G87" s="177" t="e">
        <f t="shared" si="5"/>
        <v>#DIV/0!</v>
      </c>
      <c r="H87" s="177" t="e">
        <f t="shared" si="5"/>
        <v>#DIV/0!</v>
      </c>
      <c r="I87" s="177" t="e">
        <f t="shared" si="5"/>
        <v>#DIV/0!</v>
      </c>
      <c r="J87" s="177" t="e">
        <f t="shared" si="5"/>
        <v>#DIV/0!</v>
      </c>
      <c r="K87" s="177" t="e">
        <f t="shared" si="5"/>
        <v>#DIV/0!</v>
      </c>
      <c r="L87" s="177" t="e">
        <f t="shared" si="5"/>
        <v>#DIV/0!</v>
      </c>
      <c r="M87" s="177" t="e">
        <f t="shared" si="5"/>
        <v>#DIV/0!</v>
      </c>
      <c r="N87" s="177" t="e">
        <f t="shared" si="5"/>
        <v>#DIV/0!</v>
      </c>
      <c r="O87" s="177" t="e">
        <f t="shared" si="5"/>
        <v>#DIV/0!</v>
      </c>
      <c r="P87" s="177" t="e">
        <f t="shared" si="5"/>
        <v>#DIV/0!</v>
      </c>
      <c r="Q87" s="177" t="e">
        <f t="shared" si="5"/>
        <v>#DIV/0!</v>
      </c>
      <c r="R87" s="177" t="e">
        <f t="shared" si="5"/>
        <v>#DIV/0!</v>
      </c>
      <c r="S87" s="177" t="e">
        <f t="shared" si="5"/>
        <v>#DIV/0!</v>
      </c>
      <c r="T87" s="177" t="e">
        <f t="shared" si="5"/>
        <v>#DIV/0!</v>
      </c>
      <c r="U87" s="178" t="e">
        <f t="shared" ref="U87:U91" si="6">SUM(C87:T87)</f>
        <v>#DIV/0!</v>
      </c>
    </row>
    <row r="88" spans="1:24" ht="14.45" customHeight="1">
      <c r="A88" s="34" t="s">
        <v>23</v>
      </c>
      <c r="B88" s="36" t="s">
        <v>38</v>
      </c>
      <c r="C88" s="177" t="e">
        <f>C89+C90</f>
        <v>#DIV/0!</v>
      </c>
      <c r="D88" s="177" t="e">
        <f>D89+D90</f>
        <v>#DIV/0!</v>
      </c>
      <c r="E88" s="177" t="e">
        <f t="shared" ref="E88:T88" si="7">E89+E90</f>
        <v>#DIV/0!</v>
      </c>
      <c r="F88" s="177" t="e">
        <f t="shared" si="7"/>
        <v>#DIV/0!</v>
      </c>
      <c r="G88" s="177" t="e">
        <f t="shared" si="7"/>
        <v>#DIV/0!</v>
      </c>
      <c r="H88" s="177" t="e">
        <f t="shared" si="7"/>
        <v>#DIV/0!</v>
      </c>
      <c r="I88" s="177" t="e">
        <f t="shared" si="7"/>
        <v>#DIV/0!</v>
      </c>
      <c r="J88" s="177">
        <f t="shared" si="7"/>
        <v>0</v>
      </c>
      <c r="K88" s="177">
        <f t="shared" si="7"/>
        <v>0</v>
      </c>
      <c r="L88" s="177">
        <f t="shared" si="7"/>
        <v>0</v>
      </c>
      <c r="M88" s="177">
        <f t="shared" si="7"/>
        <v>0</v>
      </c>
      <c r="N88" s="177">
        <f t="shared" si="7"/>
        <v>0</v>
      </c>
      <c r="O88" s="177">
        <f>O89+O90</f>
        <v>0</v>
      </c>
      <c r="P88" s="177">
        <f t="shared" si="7"/>
        <v>0</v>
      </c>
      <c r="Q88" s="177">
        <f t="shared" si="7"/>
        <v>0</v>
      </c>
      <c r="R88" s="177">
        <f t="shared" si="7"/>
        <v>0</v>
      </c>
      <c r="S88" s="177">
        <f t="shared" si="7"/>
        <v>0</v>
      </c>
      <c r="T88" s="177">
        <f t="shared" si="7"/>
        <v>0</v>
      </c>
      <c r="U88" s="178" t="e">
        <f>SUM(C88:T88)</f>
        <v>#DIV/0!</v>
      </c>
    </row>
    <row r="89" spans="1:24" ht="14.45" customHeight="1">
      <c r="A89" s="35" t="s">
        <v>5</v>
      </c>
      <c r="B89" s="36" t="s">
        <v>38</v>
      </c>
      <c r="C89" s="177" t="e">
        <f>C28+C36+C38+C40+C42+C32+C44</f>
        <v>#DIV/0!</v>
      </c>
      <c r="D89" s="177" t="e">
        <f t="shared" ref="D89:T89" si="8">D28+D36+D38+D40+D42+D32</f>
        <v>#DIV/0!</v>
      </c>
      <c r="E89" s="177" t="e">
        <f t="shared" si="8"/>
        <v>#DIV/0!</v>
      </c>
      <c r="F89" s="177" t="e">
        <f t="shared" si="8"/>
        <v>#DIV/0!</v>
      </c>
      <c r="G89" s="177">
        <f t="shared" si="8"/>
        <v>0</v>
      </c>
      <c r="H89" s="177">
        <f t="shared" si="8"/>
        <v>0</v>
      </c>
      <c r="I89" s="177">
        <f t="shared" si="8"/>
        <v>0</v>
      </c>
      <c r="J89" s="177">
        <f t="shared" si="8"/>
        <v>0</v>
      </c>
      <c r="K89" s="177">
        <f t="shared" si="8"/>
        <v>0</v>
      </c>
      <c r="L89" s="177">
        <f t="shared" si="8"/>
        <v>0</v>
      </c>
      <c r="M89" s="177">
        <f t="shared" si="8"/>
        <v>0</v>
      </c>
      <c r="N89" s="177">
        <f t="shared" si="8"/>
        <v>0</v>
      </c>
      <c r="O89" s="177">
        <f t="shared" si="8"/>
        <v>0</v>
      </c>
      <c r="P89" s="177">
        <f t="shared" si="8"/>
        <v>0</v>
      </c>
      <c r="Q89" s="177">
        <f t="shared" si="8"/>
        <v>0</v>
      </c>
      <c r="R89" s="177">
        <f t="shared" si="8"/>
        <v>0</v>
      </c>
      <c r="S89" s="177">
        <f t="shared" si="8"/>
        <v>0</v>
      </c>
      <c r="T89" s="177">
        <f t="shared" si="8"/>
        <v>0</v>
      </c>
      <c r="U89" s="178" t="e">
        <f t="shared" si="6"/>
        <v>#DIV/0!</v>
      </c>
    </row>
    <row r="90" spans="1:24" ht="14.45" customHeight="1">
      <c r="A90" s="35" t="s">
        <v>6</v>
      </c>
      <c r="B90" s="36" t="s">
        <v>38</v>
      </c>
      <c r="C90" s="177">
        <f t="shared" ref="C90:T90" si="9">C48+C52+C56+C58+C60+C62+C64</f>
        <v>0</v>
      </c>
      <c r="D90" s="177">
        <f t="shared" si="9"/>
        <v>0</v>
      </c>
      <c r="E90" s="177">
        <f t="shared" si="9"/>
        <v>0</v>
      </c>
      <c r="F90" s="177">
        <f t="shared" si="9"/>
        <v>0</v>
      </c>
      <c r="G90" s="177" t="e">
        <f t="shared" si="9"/>
        <v>#DIV/0!</v>
      </c>
      <c r="H90" s="177" t="e">
        <f t="shared" si="9"/>
        <v>#DIV/0!</v>
      </c>
      <c r="I90" s="177" t="e">
        <f t="shared" si="9"/>
        <v>#DIV/0!</v>
      </c>
      <c r="J90" s="177">
        <f t="shared" si="9"/>
        <v>0</v>
      </c>
      <c r="K90" s="177">
        <f t="shared" si="9"/>
        <v>0</v>
      </c>
      <c r="L90" s="177">
        <f t="shared" si="9"/>
        <v>0</v>
      </c>
      <c r="M90" s="177">
        <f t="shared" si="9"/>
        <v>0</v>
      </c>
      <c r="N90" s="177">
        <f t="shared" si="9"/>
        <v>0</v>
      </c>
      <c r="O90" s="177">
        <f t="shared" si="9"/>
        <v>0</v>
      </c>
      <c r="P90" s="177">
        <f t="shared" si="9"/>
        <v>0</v>
      </c>
      <c r="Q90" s="177">
        <f t="shared" si="9"/>
        <v>0</v>
      </c>
      <c r="R90" s="177">
        <f t="shared" si="9"/>
        <v>0</v>
      </c>
      <c r="S90" s="177">
        <f t="shared" si="9"/>
        <v>0</v>
      </c>
      <c r="T90" s="177">
        <f t="shared" si="9"/>
        <v>0</v>
      </c>
      <c r="U90" s="178" t="e">
        <f t="shared" si="6"/>
        <v>#DIV/0!</v>
      </c>
    </row>
    <row r="91" spans="1:24" ht="14.45" customHeight="1">
      <c r="A91" s="34" t="s">
        <v>4</v>
      </c>
      <c r="B91" s="36" t="s">
        <v>38</v>
      </c>
      <c r="C91" s="179"/>
      <c r="D91" s="179"/>
      <c r="E91" s="179"/>
      <c r="F91" s="179"/>
      <c r="G91" s="179"/>
      <c r="H91" s="179"/>
      <c r="I91" s="179"/>
      <c r="J91" s="179"/>
      <c r="K91" s="179"/>
      <c r="L91" s="179"/>
      <c r="M91" s="179"/>
      <c r="N91" s="179"/>
      <c r="O91" s="179"/>
      <c r="P91" s="179"/>
      <c r="Q91" s="179"/>
      <c r="R91" s="179"/>
      <c r="S91" s="179"/>
      <c r="T91" s="179"/>
      <c r="U91" s="178">
        <f t="shared" si="6"/>
        <v>0</v>
      </c>
    </row>
    <row r="92" spans="1:24" ht="14.45" customHeight="1">
      <c r="A92" s="35" t="s">
        <v>20</v>
      </c>
      <c r="B92" s="36" t="s">
        <v>38</v>
      </c>
      <c r="C92" s="177">
        <f>SUM(C87,C91)</f>
        <v>0</v>
      </c>
      <c r="D92" s="177" t="e">
        <f t="shared" ref="D92:T92" si="10">SUM(D87,D91)</f>
        <v>#DIV/0!</v>
      </c>
      <c r="E92" s="177" t="e">
        <f t="shared" si="10"/>
        <v>#DIV/0!</v>
      </c>
      <c r="F92" s="177" t="e">
        <f>SUM(F87,F91)</f>
        <v>#DIV/0!</v>
      </c>
      <c r="G92" s="177" t="e">
        <f t="shared" si="10"/>
        <v>#DIV/0!</v>
      </c>
      <c r="H92" s="177" t="e">
        <f t="shared" si="10"/>
        <v>#DIV/0!</v>
      </c>
      <c r="I92" s="177" t="e">
        <f t="shared" si="10"/>
        <v>#DIV/0!</v>
      </c>
      <c r="J92" s="177" t="e">
        <f t="shared" si="10"/>
        <v>#DIV/0!</v>
      </c>
      <c r="K92" s="177" t="e">
        <f t="shared" si="10"/>
        <v>#DIV/0!</v>
      </c>
      <c r="L92" s="177" t="e">
        <f t="shared" si="10"/>
        <v>#DIV/0!</v>
      </c>
      <c r="M92" s="177" t="e">
        <f t="shared" si="10"/>
        <v>#DIV/0!</v>
      </c>
      <c r="N92" s="177" t="e">
        <f t="shared" si="10"/>
        <v>#DIV/0!</v>
      </c>
      <c r="O92" s="177" t="e">
        <f t="shared" si="10"/>
        <v>#DIV/0!</v>
      </c>
      <c r="P92" s="177" t="e">
        <f t="shared" si="10"/>
        <v>#DIV/0!</v>
      </c>
      <c r="Q92" s="177" t="e">
        <f t="shared" si="10"/>
        <v>#DIV/0!</v>
      </c>
      <c r="R92" s="177" t="e">
        <f t="shared" si="10"/>
        <v>#DIV/0!</v>
      </c>
      <c r="S92" s="177" t="e">
        <f t="shared" si="10"/>
        <v>#DIV/0!</v>
      </c>
      <c r="T92" s="177" t="e">
        <f t="shared" si="10"/>
        <v>#DIV/0!</v>
      </c>
      <c r="U92" s="178" t="e">
        <f>SUM(C92:T92)</f>
        <v>#DIV/0!</v>
      </c>
    </row>
    <row r="93" spans="1:24" ht="14.45" customHeight="1">
      <c r="A93" s="108"/>
      <c r="B93" s="115"/>
      <c r="C93" s="180"/>
      <c r="D93" s="180"/>
      <c r="E93" s="180"/>
      <c r="F93" s="180"/>
      <c r="G93" s="180"/>
      <c r="H93" s="180"/>
      <c r="I93" s="180"/>
      <c r="J93" s="180"/>
      <c r="K93" s="180"/>
      <c r="L93" s="180"/>
      <c r="M93" s="180"/>
      <c r="N93" s="180"/>
      <c r="O93" s="180"/>
      <c r="P93" s="180"/>
      <c r="Q93" s="180"/>
      <c r="R93" s="180"/>
      <c r="S93" s="180"/>
      <c r="T93" s="180"/>
      <c r="U93" s="180"/>
    </row>
    <row r="94" spans="1:24" ht="14.45" customHeight="1">
      <c r="A94" s="34" t="s">
        <v>13</v>
      </c>
      <c r="B94" s="36" t="s">
        <v>38</v>
      </c>
      <c r="C94" s="177">
        <f>C95*C96</f>
        <v>0</v>
      </c>
      <c r="D94" s="177">
        <f t="shared" ref="D94:T94" si="11">D95*D96</f>
        <v>0</v>
      </c>
      <c r="E94" s="177">
        <f t="shared" si="11"/>
        <v>0</v>
      </c>
      <c r="F94" s="177">
        <f t="shared" si="11"/>
        <v>0</v>
      </c>
      <c r="G94" s="177">
        <f t="shared" si="11"/>
        <v>0</v>
      </c>
      <c r="H94" s="177">
        <f t="shared" si="11"/>
        <v>0</v>
      </c>
      <c r="I94" s="177">
        <f t="shared" si="11"/>
        <v>0</v>
      </c>
      <c r="J94" s="177">
        <f t="shared" si="11"/>
        <v>0</v>
      </c>
      <c r="K94" s="177">
        <f t="shared" si="11"/>
        <v>0</v>
      </c>
      <c r="L94" s="177">
        <f t="shared" si="11"/>
        <v>0</v>
      </c>
      <c r="M94" s="177">
        <f t="shared" si="11"/>
        <v>0</v>
      </c>
      <c r="N94" s="177">
        <f t="shared" si="11"/>
        <v>0</v>
      </c>
      <c r="O94" s="177">
        <f t="shared" si="11"/>
        <v>0</v>
      </c>
      <c r="P94" s="177">
        <f t="shared" si="11"/>
        <v>0</v>
      </c>
      <c r="Q94" s="177">
        <f t="shared" si="11"/>
        <v>0</v>
      </c>
      <c r="R94" s="177">
        <f t="shared" si="11"/>
        <v>0</v>
      </c>
      <c r="S94" s="177">
        <f t="shared" si="11"/>
        <v>0</v>
      </c>
      <c r="T94" s="177">
        <f t="shared" si="11"/>
        <v>0</v>
      </c>
      <c r="U94" s="178">
        <f>SUM(C94:T94)</f>
        <v>0</v>
      </c>
    </row>
    <row r="95" spans="1:24" ht="14.45" customHeight="1">
      <c r="A95" s="34" t="s">
        <v>43</v>
      </c>
      <c r="B95" s="36" t="s">
        <v>58</v>
      </c>
      <c r="C95" s="179"/>
      <c r="D95" s="179"/>
      <c r="E95" s="179"/>
      <c r="F95" s="179"/>
      <c r="G95" s="179"/>
      <c r="H95" s="179"/>
      <c r="I95" s="179"/>
      <c r="J95" s="179"/>
      <c r="K95" s="179"/>
      <c r="L95" s="179"/>
      <c r="M95" s="179"/>
      <c r="N95" s="179"/>
      <c r="O95" s="179"/>
      <c r="P95" s="179"/>
      <c r="Q95" s="179"/>
      <c r="R95" s="179"/>
      <c r="S95" s="179"/>
      <c r="T95" s="179"/>
      <c r="U95" s="178">
        <f t="shared" ref="U95:U96" si="12">SUM(C95:T95)</f>
        <v>0</v>
      </c>
    </row>
    <row r="96" spans="1:24" ht="14.45" customHeight="1">
      <c r="A96" s="34" t="s">
        <v>44</v>
      </c>
      <c r="B96" s="36" t="s">
        <v>59</v>
      </c>
      <c r="C96" s="179"/>
      <c r="D96" s="179"/>
      <c r="E96" s="179"/>
      <c r="F96" s="179"/>
      <c r="G96" s="179"/>
      <c r="H96" s="179"/>
      <c r="I96" s="179"/>
      <c r="J96" s="179"/>
      <c r="K96" s="179"/>
      <c r="L96" s="179"/>
      <c r="M96" s="179"/>
      <c r="N96" s="179"/>
      <c r="O96" s="179"/>
      <c r="P96" s="179"/>
      <c r="Q96" s="179"/>
      <c r="R96" s="179"/>
      <c r="S96" s="179"/>
      <c r="T96" s="179"/>
      <c r="U96" s="178">
        <f t="shared" si="12"/>
        <v>0</v>
      </c>
    </row>
    <row r="97" spans="1:21" ht="14.45" customHeight="1">
      <c r="A97" s="108"/>
      <c r="B97" s="115"/>
      <c r="C97" s="181"/>
      <c r="D97" s="180"/>
      <c r="E97" s="180"/>
      <c r="F97" s="180"/>
      <c r="G97" s="180"/>
      <c r="H97" s="180"/>
      <c r="I97" s="180"/>
      <c r="J97" s="180"/>
      <c r="K97" s="180"/>
      <c r="L97" s="180"/>
      <c r="M97" s="180"/>
      <c r="N97" s="180"/>
      <c r="O97" s="180"/>
      <c r="P97" s="180"/>
      <c r="Q97" s="180"/>
      <c r="R97" s="180"/>
      <c r="S97" s="180"/>
      <c r="T97" s="180"/>
      <c r="U97" s="180"/>
    </row>
    <row r="98" spans="1:21" ht="14.45" customHeight="1">
      <c r="A98" s="38" t="s">
        <v>21</v>
      </c>
      <c r="B98" s="40" t="s">
        <v>38</v>
      </c>
      <c r="C98" s="178">
        <f t="shared" ref="C98:T98" si="13">C94-C92</f>
        <v>0</v>
      </c>
      <c r="D98" s="178" t="e">
        <f t="shared" si="13"/>
        <v>#DIV/0!</v>
      </c>
      <c r="E98" s="178" t="e">
        <f t="shared" si="13"/>
        <v>#DIV/0!</v>
      </c>
      <c r="F98" s="178" t="e">
        <f t="shared" si="13"/>
        <v>#DIV/0!</v>
      </c>
      <c r="G98" s="178" t="e">
        <f t="shared" si="13"/>
        <v>#DIV/0!</v>
      </c>
      <c r="H98" s="178" t="e">
        <f t="shared" si="13"/>
        <v>#DIV/0!</v>
      </c>
      <c r="I98" s="178" t="e">
        <f t="shared" si="13"/>
        <v>#DIV/0!</v>
      </c>
      <c r="J98" s="178" t="e">
        <f t="shared" si="13"/>
        <v>#DIV/0!</v>
      </c>
      <c r="K98" s="178" t="e">
        <f t="shared" si="13"/>
        <v>#DIV/0!</v>
      </c>
      <c r="L98" s="178" t="e">
        <f t="shared" si="13"/>
        <v>#DIV/0!</v>
      </c>
      <c r="M98" s="178" t="e">
        <f t="shared" si="13"/>
        <v>#DIV/0!</v>
      </c>
      <c r="N98" s="178" t="e">
        <f t="shared" si="13"/>
        <v>#DIV/0!</v>
      </c>
      <c r="O98" s="178" t="e">
        <f t="shared" si="13"/>
        <v>#DIV/0!</v>
      </c>
      <c r="P98" s="178" t="e">
        <f t="shared" si="13"/>
        <v>#DIV/0!</v>
      </c>
      <c r="Q98" s="178" t="e">
        <f t="shared" si="13"/>
        <v>#DIV/0!</v>
      </c>
      <c r="R98" s="178" t="e">
        <f t="shared" si="13"/>
        <v>#DIV/0!</v>
      </c>
      <c r="S98" s="178" t="e">
        <f t="shared" si="13"/>
        <v>#DIV/0!</v>
      </c>
      <c r="T98" s="178" t="e">
        <f t="shared" si="13"/>
        <v>#DIV/0!</v>
      </c>
      <c r="U98" s="178" t="e">
        <f>SUM(C98:T98)</f>
        <v>#DIV/0!</v>
      </c>
    </row>
    <row r="99" spans="1:21" ht="14.45" customHeight="1">
      <c r="A99" s="39" t="s">
        <v>45</v>
      </c>
      <c r="B99" s="40"/>
      <c r="C99" s="182"/>
      <c r="D99" s="182"/>
      <c r="E99" s="182"/>
      <c r="F99" s="182"/>
      <c r="G99" s="182"/>
      <c r="H99" s="182"/>
      <c r="I99" s="182"/>
      <c r="J99" s="182"/>
      <c r="K99" s="182"/>
      <c r="L99" s="182"/>
      <c r="M99" s="182"/>
      <c r="N99" s="182"/>
      <c r="O99" s="182"/>
      <c r="P99" s="182"/>
      <c r="Q99" s="182"/>
      <c r="R99" s="182"/>
      <c r="S99" s="182"/>
      <c r="T99" s="182"/>
      <c r="U99" s="178">
        <f t="shared" ref="U99:U101" si="14">SUM(C99:T99)</f>
        <v>0</v>
      </c>
    </row>
    <row r="100" spans="1:21" ht="14.45" customHeight="1">
      <c r="A100" s="39" t="s">
        <v>46</v>
      </c>
      <c r="B100" s="40"/>
      <c r="C100" s="183"/>
      <c r="D100" s="183"/>
      <c r="E100" s="183"/>
      <c r="F100" s="183"/>
      <c r="G100" s="183"/>
      <c r="H100" s="183"/>
      <c r="I100" s="183"/>
      <c r="J100" s="183"/>
      <c r="K100" s="183"/>
      <c r="L100" s="183"/>
      <c r="M100" s="183"/>
      <c r="N100" s="183"/>
      <c r="O100" s="183"/>
      <c r="P100" s="183"/>
      <c r="Q100" s="183"/>
      <c r="R100" s="183"/>
      <c r="S100" s="183"/>
      <c r="T100" s="183"/>
      <c r="U100" s="184">
        <f t="shared" si="14"/>
        <v>0</v>
      </c>
    </row>
    <row r="101" spans="1:21" ht="14.45" customHeight="1">
      <c r="A101" s="8" t="s">
        <v>47</v>
      </c>
      <c r="B101" s="40"/>
      <c r="C101" s="185"/>
      <c r="D101" s="185"/>
      <c r="E101" s="185"/>
      <c r="F101" s="185"/>
      <c r="G101" s="185"/>
      <c r="H101" s="185"/>
      <c r="I101" s="185"/>
      <c r="J101" s="185"/>
      <c r="K101" s="185"/>
      <c r="L101" s="185"/>
      <c r="M101" s="185"/>
      <c r="N101" s="185"/>
      <c r="O101" s="185"/>
      <c r="P101" s="185"/>
      <c r="Q101" s="185"/>
      <c r="R101" s="185"/>
      <c r="S101" s="185"/>
      <c r="T101" s="186" t="str">
        <f>IF('Terminal Value'!$B$28='Terminal Value'!$A$33,'Terminal Value'!B33,'Terminal Value'!B35)</f>
        <v/>
      </c>
      <c r="U101" s="178">
        <f t="shared" si="14"/>
        <v>0</v>
      </c>
    </row>
    <row r="102" spans="1:21" ht="14.45" customHeight="1">
      <c r="A102" s="108"/>
      <c r="B102" s="115"/>
      <c r="C102" s="180"/>
      <c r="D102" s="180"/>
      <c r="E102" s="180"/>
      <c r="F102" s="180"/>
      <c r="G102" s="180"/>
      <c r="H102" s="180"/>
      <c r="I102" s="180"/>
      <c r="J102" s="180"/>
      <c r="K102" s="180"/>
      <c r="L102" s="180"/>
      <c r="M102" s="180"/>
      <c r="N102" s="180"/>
      <c r="O102" s="180"/>
      <c r="P102" s="180"/>
      <c r="Q102" s="180"/>
      <c r="R102" s="180"/>
      <c r="S102" s="180"/>
      <c r="T102" s="180"/>
      <c r="U102" s="178"/>
    </row>
    <row r="103" spans="1:21" ht="14.45" customHeight="1">
      <c r="A103" s="39" t="s">
        <v>49</v>
      </c>
      <c r="B103" s="40" t="s">
        <v>38</v>
      </c>
      <c r="C103" s="187" t="e">
        <f t="shared" ref="C103:S103" si="15">C98+C32-C30+C36-C34+C52-C50+C56-C54+C72-C70+C76-C74-C99-C100</f>
        <v>#DIV/0!</v>
      </c>
      <c r="D103" s="187" t="e">
        <f t="shared" si="15"/>
        <v>#DIV/0!</v>
      </c>
      <c r="E103" s="187" t="e">
        <f t="shared" si="15"/>
        <v>#DIV/0!</v>
      </c>
      <c r="F103" s="187" t="e">
        <f t="shared" si="15"/>
        <v>#DIV/0!</v>
      </c>
      <c r="G103" s="187" t="e">
        <f t="shared" si="15"/>
        <v>#DIV/0!</v>
      </c>
      <c r="H103" s="187" t="e">
        <f t="shared" si="15"/>
        <v>#DIV/0!</v>
      </c>
      <c r="I103" s="187" t="e">
        <f t="shared" si="15"/>
        <v>#DIV/0!</v>
      </c>
      <c r="J103" s="187" t="e">
        <f t="shared" si="15"/>
        <v>#DIV/0!</v>
      </c>
      <c r="K103" s="187" t="e">
        <f t="shared" si="15"/>
        <v>#DIV/0!</v>
      </c>
      <c r="L103" s="187" t="e">
        <f t="shared" si="15"/>
        <v>#DIV/0!</v>
      </c>
      <c r="M103" s="187" t="e">
        <f t="shared" si="15"/>
        <v>#DIV/0!</v>
      </c>
      <c r="N103" s="187" t="e">
        <f t="shared" si="15"/>
        <v>#DIV/0!</v>
      </c>
      <c r="O103" s="187" t="e">
        <f t="shared" si="15"/>
        <v>#DIV/0!</v>
      </c>
      <c r="P103" s="187" t="e">
        <f t="shared" si="15"/>
        <v>#DIV/0!</v>
      </c>
      <c r="Q103" s="187" t="e">
        <f t="shared" si="15"/>
        <v>#DIV/0!</v>
      </c>
      <c r="R103" s="187" t="e">
        <f t="shared" si="15"/>
        <v>#DIV/0!</v>
      </c>
      <c r="S103" s="187" t="e">
        <f t="shared" si="15"/>
        <v>#DIV/0!</v>
      </c>
      <c r="T103" s="187" t="e">
        <f>T98+T32-T30+T36-T34+T52-T50+T56-T54+T72-T70+T76-T74-T99-T100+T101</f>
        <v>#DIV/0!</v>
      </c>
      <c r="U103" s="178" t="e">
        <f>SUM(C103:T103)</f>
        <v>#DIV/0!</v>
      </c>
    </row>
    <row r="104" spans="1:21" ht="14.45" customHeight="1">
      <c r="A104" s="39" t="s">
        <v>50</v>
      </c>
      <c r="B104" s="40" t="s">
        <v>38</v>
      </c>
      <c r="C104" s="187">
        <f t="shared" ref="C104:T104" si="16">IFERROR(C103/(1+$B$153)^(C22-$B$12),)</f>
        <v>0</v>
      </c>
      <c r="D104" s="187">
        <f t="shared" si="16"/>
        <v>0</v>
      </c>
      <c r="E104" s="187">
        <f t="shared" si="16"/>
        <v>0</v>
      </c>
      <c r="F104" s="187">
        <f t="shared" si="16"/>
        <v>0</v>
      </c>
      <c r="G104" s="187">
        <f t="shared" si="16"/>
        <v>0</v>
      </c>
      <c r="H104" s="187">
        <f t="shared" si="16"/>
        <v>0</v>
      </c>
      <c r="I104" s="187">
        <f t="shared" si="16"/>
        <v>0</v>
      </c>
      <c r="J104" s="187">
        <f t="shared" si="16"/>
        <v>0</v>
      </c>
      <c r="K104" s="187">
        <f t="shared" si="16"/>
        <v>0</v>
      </c>
      <c r="L104" s="187">
        <f t="shared" si="16"/>
        <v>0</v>
      </c>
      <c r="M104" s="187">
        <f t="shared" si="16"/>
        <v>0</v>
      </c>
      <c r="N104" s="187">
        <f t="shared" si="16"/>
        <v>0</v>
      </c>
      <c r="O104" s="187">
        <f t="shared" si="16"/>
        <v>0</v>
      </c>
      <c r="P104" s="187">
        <f t="shared" si="16"/>
        <v>0</v>
      </c>
      <c r="Q104" s="187">
        <f t="shared" si="16"/>
        <v>0</v>
      </c>
      <c r="R104" s="187">
        <f t="shared" si="16"/>
        <v>0</v>
      </c>
      <c r="S104" s="187">
        <f t="shared" si="16"/>
        <v>0</v>
      </c>
      <c r="T104" s="187">
        <f t="shared" si="16"/>
        <v>0</v>
      </c>
      <c r="U104" s="178">
        <f>SUM(C104:T104)</f>
        <v>0</v>
      </c>
    </row>
    <row r="105" spans="1:21" ht="14.45" customHeight="1">
      <c r="A105" s="41" t="s">
        <v>48</v>
      </c>
      <c r="B105" s="40" t="s">
        <v>38</v>
      </c>
      <c r="C105" s="188">
        <f>SUM($C$104:C104)</f>
        <v>0</v>
      </c>
      <c r="D105" s="188">
        <f>SUM($C$104:D104)</f>
        <v>0</v>
      </c>
      <c r="E105" s="188">
        <f>SUM($C$104:E104)</f>
        <v>0</v>
      </c>
      <c r="F105" s="188">
        <f>SUM($C$104:F104)</f>
        <v>0</v>
      </c>
      <c r="G105" s="188">
        <f>SUM($C$104:G104)</f>
        <v>0</v>
      </c>
      <c r="H105" s="188">
        <f>SUM($C$104:H104)</f>
        <v>0</v>
      </c>
      <c r="I105" s="188">
        <f>SUM($C$104:I104)</f>
        <v>0</v>
      </c>
      <c r="J105" s="188">
        <f>SUM($C$104:J104)</f>
        <v>0</v>
      </c>
      <c r="K105" s="188">
        <f>SUM($C$104:K104)</f>
        <v>0</v>
      </c>
      <c r="L105" s="188">
        <f>SUM($C$104:L104)</f>
        <v>0</v>
      </c>
      <c r="M105" s="188">
        <f>SUM($C$104:M104)</f>
        <v>0</v>
      </c>
      <c r="N105" s="188">
        <f>SUM($C$104:N104)</f>
        <v>0</v>
      </c>
      <c r="O105" s="188">
        <f>SUM($C$104:O104)</f>
        <v>0</v>
      </c>
      <c r="P105" s="188">
        <f>SUM($C$104:P104)</f>
        <v>0</v>
      </c>
      <c r="Q105" s="188">
        <f>SUM($C$104:Q104)</f>
        <v>0</v>
      </c>
      <c r="R105" s="188">
        <f>SUM($C$104:R104)</f>
        <v>0</v>
      </c>
      <c r="S105" s="188">
        <f>SUM($C$104:S104)</f>
        <v>0</v>
      </c>
      <c r="T105" s="188">
        <f>SUM($C$104:T104)</f>
        <v>0</v>
      </c>
      <c r="U105" s="178">
        <f>T105</f>
        <v>0</v>
      </c>
    </row>
    <row r="106" spans="1:21" ht="14.45" customHeight="1">
      <c r="A106" s="8"/>
      <c r="B106" s="7"/>
      <c r="C106" s="189"/>
      <c r="D106" s="189"/>
      <c r="E106" s="189"/>
      <c r="F106" s="189"/>
      <c r="G106" s="189"/>
      <c r="H106" s="189"/>
      <c r="I106" s="189"/>
      <c r="J106" s="189"/>
      <c r="K106" s="189"/>
      <c r="L106" s="189"/>
      <c r="M106" s="189"/>
      <c r="N106" s="189"/>
      <c r="O106" s="189"/>
      <c r="P106" s="189"/>
      <c r="Q106" s="189"/>
      <c r="R106" s="189"/>
      <c r="S106" s="189"/>
      <c r="T106" s="189"/>
      <c r="U106" s="189"/>
    </row>
    <row r="107" spans="1:21" ht="14.45" customHeight="1">
      <c r="A107" s="8" t="s">
        <v>42</v>
      </c>
      <c r="B107" s="40" t="s">
        <v>38</v>
      </c>
      <c r="C107" s="188">
        <f>T105</f>
        <v>0</v>
      </c>
      <c r="D107" s="189"/>
      <c r="E107" s="189"/>
      <c r="F107" s="189"/>
      <c r="G107" s="189"/>
      <c r="H107" s="189"/>
      <c r="I107" s="189"/>
      <c r="J107" s="189"/>
      <c r="K107" s="189"/>
      <c r="L107" s="189"/>
      <c r="M107" s="189"/>
      <c r="N107" s="189"/>
      <c r="O107" s="189"/>
      <c r="P107" s="189"/>
      <c r="Q107" s="189"/>
      <c r="R107" s="189"/>
      <c r="S107" s="189"/>
      <c r="T107" s="189"/>
      <c r="U107" s="189"/>
    </row>
    <row r="109" spans="1:21" ht="14.45" customHeight="1">
      <c r="A109" s="29"/>
      <c r="B109" s="93"/>
      <c r="C109" s="93"/>
      <c r="D109" s="24"/>
      <c r="E109" s="24"/>
      <c r="F109" s="24"/>
      <c r="G109" s="24"/>
      <c r="H109" s="24"/>
      <c r="I109" s="24"/>
      <c r="J109" s="24"/>
      <c r="K109" s="24"/>
      <c r="L109" s="24"/>
      <c r="M109" s="24"/>
      <c r="N109" s="24"/>
      <c r="O109" s="24"/>
      <c r="P109" s="24"/>
      <c r="Q109" s="24"/>
      <c r="R109" s="24"/>
      <c r="S109" s="24"/>
      <c r="T109" s="24"/>
      <c r="U109" s="166"/>
    </row>
    <row r="110" spans="1:21" ht="14.45" customHeight="1">
      <c r="A110" s="108"/>
      <c r="B110" s="125" t="s">
        <v>3</v>
      </c>
      <c r="C110" s="215">
        <f t="shared" ref="C110:T110" si="17">C22</f>
        <v>2021</v>
      </c>
      <c r="D110" s="216">
        <f t="shared" si="17"/>
        <v>2022</v>
      </c>
      <c r="E110" s="216">
        <f t="shared" si="17"/>
        <v>2023</v>
      </c>
      <c r="F110" s="216">
        <f t="shared" si="17"/>
        <v>2024</v>
      </c>
      <c r="G110" s="217">
        <f t="shared" si="17"/>
        <v>2025</v>
      </c>
      <c r="H110" s="217">
        <f t="shared" si="17"/>
        <v>2026</v>
      </c>
      <c r="I110" s="217">
        <f t="shared" si="17"/>
        <v>2027</v>
      </c>
      <c r="J110" s="217">
        <f t="shared" si="17"/>
        <v>2028</v>
      </c>
      <c r="K110" s="217">
        <f t="shared" si="17"/>
        <v>2029</v>
      </c>
      <c r="L110" s="218">
        <f t="shared" si="17"/>
        <v>2030</v>
      </c>
      <c r="M110" s="218">
        <f t="shared" si="17"/>
        <v>2031</v>
      </c>
      <c r="N110" s="218">
        <f t="shared" si="17"/>
        <v>2032</v>
      </c>
      <c r="O110" s="218">
        <f t="shared" si="17"/>
        <v>2033</v>
      </c>
      <c r="P110" s="218">
        <f t="shared" si="17"/>
        <v>2034</v>
      </c>
      <c r="Q110" s="218">
        <f t="shared" si="17"/>
        <v>2035</v>
      </c>
      <c r="R110" s="218">
        <f t="shared" si="17"/>
        <v>2036</v>
      </c>
      <c r="S110" s="218">
        <f t="shared" si="17"/>
        <v>2037</v>
      </c>
      <c r="T110" s="218">
        <f t="shared" si="17"/>
        <v>2038</v>
      </c>
      <c r="U110" s="160" t="s">
        <v>2</v>
      </c>
    </row>
    <row r="111" spans="1:21" ht="14.45" customHeight="1">
      <c r="A111" s="27"/>
      <c r="B111" s="112"/>
      <c r="C111" s="113"/>
      <c r="D111" s="113"/>
      <c r="E111" s="113"/>
      <c r="F111" s="113"/>
      <c r="G111" s="113"/>
      <c r="H111" s="113"/>
      <c r="I111" s="113"/>
      <c r="J111" s="113"/>
      <c r="K111" s="113"/>
      <c r="L111" s="113"/>
      <c r="M111" s="113"/>
      <c r="N111" s="113"/>
      <c r="O111" s="113"/>
      <c r="P111" s="113"/>
      <c r="Q111" s="113"/>
      <c r="R111" s="113"/>
      <c r="S111" s="113"/>
      <c r="T111" s="113"/>
      <c r="U111" s="154"/>
    </row>
    <row r="112" spans="1:21" ht="14.45" customHeight="1">
      <c r="A112" s="47" t="s">
        <v>32</v>
      </c>
      <c r="B112" s="116"/>
      <c r="C112" s="116"/>
      <c r="D112" s="116"/>
      <c r="E112" s="116"/>
      <c r="F112" s="116"/>
      <c r="G112" s="116"/>
      <c r="H112" s="116"/>
      <c r="I112" s="116"/>
      <c r="J112" s="116"/>
      <c r="K112" s="116"/>
      <c r="L112" s="116"/>
      <c r="M112" s="116"/>
      <c r="N112" s="116"/>
      <c r="O112" s="116"/>
      <c r="P112" s="116"/>
      <c r="Q112" s="116"/>
      <c r="R112" s="116"/>
      <c r="S112" s="116"/>
      <c r="T112" s="116"/>
      <c r="U112" s="167"/>
    </row>
    <row r="113" spans="1:21" ht="14.45" customHeight="1">
      <c r="A113" s="27"/>
      <c r="B113" s="112"/>
      <c r="C113" s="113"/>
      <c r="D113" s="113"/>
      <c r="E113" s="113"/>
      <c r="F113" s="113"/>
      <c r="G113" s="113"/>
      <c r="H113" s="113"/>
      <c r="I113" s="113"/>
      <c r="J113" s="113"/>
      <c r="K113" s="113"/>
      <c r="L113" s="113"/>
      <c r="M113" s="113"/>
      <c r="N113" s="113"/>
      <c r="O113" s="113"/>
      <c r="P113" s="113"/>
      <c r="Q113" s="113"/>
      <c r="R113" s="113"/>
      <c r="S113" s="113"/>
      <c r="T113" s="113"/>
      <c r="U113" s="154"/>
    </row>
    <row r="114" spans="1:21" ht="14.45" customHeight="1">
      <c r="A114" s="114" t="s">
        <v>19</v>
      </c>
      <c r="B114" s="109" t="s">
        <v>38</v>
      </c>
      <c r="C114" s="153">
        <f t="shared" ref="C114:T114" si="18">C28+C48</f>
        <v>0</v>
      </c>
      <c r="D114" s="153">
        <f t="shared" si="18"/>
        <v>0</v>
      </c>
      <c r="E114" s="153">
        <f t="shared" si="18"/>
        <v>0</v>
      </c>
      <c r="F114" s="153">
        <f t="shared" si="18"/>
        <v>0</v>
      </c>
      <c r="G114" s="153">
        <f t="shared" si="18"/>
        <v>0</v>
      </c>
      <c r="H114" s="153">
        <f t="shared" si="18"/>
        <v>0</v>
      </c>
      <c r="I114" s="153">
        <f t="shared" si="18"/>
        <v>0</v>
      </c>
      <c r="J114" s="153">
        <f t="shared" si="18"/>
        <v>0</v>
      </c>
      <c r="K114" s="153">
        <f t="shared" si="18"/>
        <v>0</v>
      </c>
      <c r="L114" s="153">
        <f t="shared" si="18"/>
        <v>0</v>
      </c>
      <c r="M114" s="153">
        <f t="shared" si="18"/>
        <v>0</v>
      </c>
      <c r="N114" s="153">
        <f t="shared" si="18"/>
        <v>0</v>
      </c>
      <c r="O114" s="153">
        <f t="shared" si="18"/>
        <v>0</v>
      </c>
      <c r="P114" s="153">
        <f t="shared" si="18"/>
        <v>0</v>
      </c>
      <c r="Q114" s="153">
        <f t="shared" si="18"/>
        <v>0</v>
      </c>
      <c r="R114" s="153">
        <f t="shared" si="18"/>
        <v>0</v>
      </c>
      <c r="S114" s="153">
        <f t="shared" si="18"/>
        <v>0</v>
      </c>
      <c r="T114" s="153">
        <f t="shared" si="18"/>
        <v>0</v>
      </c>
      <c r="U114" s="100">
        <f>SUM(C114:O114)</f>
        <v>0</v>
      </c>
    </row>
    <row r="115" spans="1:21" ht="14.45" customHeight="1">
      <c r="A115" s="27"/>
      <c r="B115" s="112"/>
      <c r="C115" s="154"/>
      <c r="D115" s="154"/>
      <c r="E115" s="154"/>
      <c r="F115" s="154"/>
      <c r="G115" s="154"/>
      <c r="H115" s="154"/>
      <c r="I115" s="154"/>
      <c r="J115" s="154"/>
      <c r="K115" s="154"/>
      <c r="L115" s="154"/>
      <c r="M115" s="154"/>
      <c r="N115" s="154"/>
      <c r="O115" s="154"/>
      <c r="P115" s="154"/>
      <c r="Q115" s="154"/>
      <c r="R115" s="154"/>
      <c r="S115" s="154"/>
      <c r="T115" s="154"/>
      <c r="U115" s="155"/>
    </row>
    <row r="116" spans="1:21" ht="14.45" customHeight="1">
      <c r="A116" s="5" t="s">
        <v>14</v>
      </c>
      <c r="B116" s="109" t="s">
        <v>38</v>
      </c>
      <c r="C116" s="153" t="e">
        <f t="shared" ref="C116:T116" si="19">C52+C32</f>
        <v>#DIV/0!</v>
      </c>
      <c r="D116" s="153" t="e">
        <f t="shared" si="19"/>
        <v>#DIV/0!</v>
      </c>
      <c r="E116" s="153" t="e">
        <f t="shared" si="19"/>
        <v>#DIV/0!</v>
      </c>
      <c r="F116" s="153" t="e">
        <f t="shared" si="19"/>
        <v>#DIV/0!</v>
      </c>
      <c r="G116" s="153" t="e">
        <f t="shared" si="19"/>
        <v>#DIV/0!</v>
      </c>
      <c r="H116" s="153" t="e">
        <f t="shared" si="19"/>
        <v>#DIV/0!</v>
      </c>
      <c r="I116" s="153" t="e">
        <f t="shared" si="19"/>
        <v>#DIV/0!</v>
      </c>
      <c r="J116" s="153">
        <f t="shared" si="19"/>
        <v>0</v>
      </c>
      <c r="K116" s="153">
        <f t="shared" si="19"/>
        <v>0</v>
      </c>
      <c r="L116" s="153">
        <f t="shared" si="19"/>
        <v>0</v>
      </c>
      <c r="M116" s="153">
        <f t="shared" si="19"/>
        <v>0</v>
      </c>
      <c r="N116" s="153">
        <f t="shared" si="19"/>
        <v>0</v>
      </c>
      <c r="O116" s="153">
        <f t="shared" si="19"/>
        <v>0</v>
      </c>
      <c r="P116" s="153">
        <f t="shared" si="19"/>
        <v>0</v>
      </c>
      <c r="Q116" s="153">
        <f t="shared" si="19"/>
        <v>0</v>
      </c>
      <c r="R116" s="153">
        <f t="shared" si="19"/>
        <v>0</v>
      </c>
      <c r="S116" s="153">
        <f t="shared" si="19"/>
        <v>0</v>
      </c>
      <c r="T116" s="153">
        <f t="shared" si="19"/>
        <v>0</v>
      </c>
      <c r="U116" s="100" t="e">
        <f>SUM(C116:O116)</f>
        <v>#DIV/0!</v>
      </c>
    </row>
    <row r="117" spans="1:21" ht="14.45" customHeight="1">
      <c r="A117" s="27"/>
      <c r="B117" s="112"/>
      <c r="C117" s="154"/>
      <c r="D117" s="154"/>
      <c r="E117" s="154"/>
      <c r="F117" s="154"/>
      <c r="G117" s="154"/>
      <c r="H117" s="154"/>
      <c r="I117" s="154"/>
      <c r="J117" s="154"/>
      <c r="K117" s="154"/>
      <c r="L117" s="154"/>
      <c r="M117" s="154"/>
      <c r="N117" s="154"/>
      <c r="O117" s="154"/>
      <c r="P117" s="154"/>
      <c r="Q117" s="154"/>
      <c r="R117" s="154"/>
      <c r="S117" s="154"/>
      <c r="T117" s="154"/>
      <c r="U117" s="154"/>
    </row>
    <row r="118" spans="1:21" ht="14.45" customHeight="1">
      <c r="A118" s="5" t="s">
        <v>15</v>
      </c>
      <c r="B118" s="109" t="s">
        <v>38</v>
      </c>
      <c r="C118" s="153" t="e">
        <f t="shared" ref="C118:T118" si="20">C36+C56</f>
        <v>#DIV/0!</v>
      </c>
      <c r="D118" s="153" t="e">
        <f t="shared" si="20"/>
        <v>#DIV/0!</v>
      </c>
      <c r="E118" s="153" t="e">
        <f t="shared" si="20"/>
        <v>#DIV/0!</v>
      </c>
      <c r="F118" s="153" t="e">
        <f t="shared" si="20"/>
        <v>#DIV/0!</v>
      </c>
      <c r="G118" s="153" t="e">
        <f t="shared" si="20"/>
        <v>#DIV/0!</v>
      </c>
      <c r="H118" s="153" t="e">
        <f t="shared" si="20"/>
        <v>#DIV/0!</v>
      </c>
      <c r="I118" s="153" t="e">
        <f t="shared" si="20"/>
        <v>#DIV/0!</v>
      </c>
      <c r="J118" s="153">
        <f t="shared" si="20"/>
        <v>0</v>
      </c>
      <c r="K118" s="153">
        <f t="shared" si="20"/>
        <v>0</v>
      </c>
      <c r="L118" s="153">
        <f t="shared" si="20"/>
        <v>0</v>
      </c>
      <c r="M118" s="153">
        <f t="shared" si="20"/>
        <v>0</v>
      </c>
      <c r="N118" s="153">
        <f t="shared" si="20"/>
        <v>0</v>
      </c>
      <c r="O118" s="153">
        <f t="shared" si="20"/>
        <v>0</v>
      </c>
      <c r="P118" s="153">
        <f t="shared" si="20"/>
        <v>0</v>
      </c>
      <c r="Q118" s="153">
        <f t="shared" si="20"/>
        <v>0</v>
      </c>
      <c r="R118" s="153">
        <f t="shared" si="20"/>
        <v>0</v>
      </c>
      <c r="S118" s="153">
        <f t="shared" si="20"/>
        <v>0</v>
      </c>
      <c r="T118" s="153">
        <f t="shared" si="20"/>
        <v>0</v>
      </c>
      <c r="U118" s="100" t="e">
        <f>SUM(C118:O118)</f>
        <v>#DIV/0!</v>
      </c>
    </row>
    <row r="119" spans="1:21" ht="14.45" customHeight="1">
      <c r="A119" s="27"/>
      <c r="B119" s="112"/>
      <c r="C119" s="154"/>
      <c r="D119" s="154"/>
      <c r="E119" s="154"/>
      <c r="F119" s="154"/>
      <c r="G119" s="154"/>
      <c r="H119" s="154"/>
      <c r="I119" s="154"/>
      <c r="J119" s="154"/>
      <c r="K119" s="154"/>
      <c r="L119" s="154"/>
      <c r="M119" s="154"/>
      <c r="N119" s="154"/>
      <c r="O119" s="154"/>
      <c r="P119" s="154"/>
      <c r="Q119" s="154"/>
      <c r="R119" s="154"/>
      <c r="S119" s="154"/>
      <c r="T119" s="154"/>
      <c r="U119" s="154"/>
    </row>
    <row r="120" spans="1:21" ht="14.45" customHeight="1">
      <c r="A120" s="114" t="s">
        <v>16</v>
      </c>
      <c r="B120" s="109" t="s">
        <v>38</v>
      </c>
      <c r="C120" s="153">
        <f t="shared" ref="C120:T120" si="21">C38+C58</f>
        <v>0</v>
      </c>
      <c r="D120" s="153">
        <f t="shared" si="21"/>
        <v>0</v>
      </c>
      <c r="E120" s="153">
        <f t="shared" si="21"/>
        <v>0</v>
      </c>
      <c r="F120" s="153">
        <f t="shared" si="21"/>
        <v>0</v>
      </c>
      <c r="G120" s="153">
        <f t="shared" si="21"/>
        <v>0</v>
      </c>
      <c r="H120" s="153">
        <f t="shared" si="21"/>
        <v>0</v>
      </c>
      <c r="I120" s="153">
        <f t="shared" si="21"/>
        <v>0</v>
      </c>
      <c r="J120" s="153">
        <f t="shared" si="21"/>
        <v>0</v>
      </c>
      <c r="K120" s="153">
        <f t="shared" si="21"/>
        <v>0</v>
      </c>
      <c r="L120" s="153">
        <f t="shared" si="21"/>
        <v>0</v>
      </c>
      <c r="M120" s="153">
        <f t="shared" si="21"/>
        <v>0</v>
      </c>
      <c r="N120" s="153">
        <f t="shared" si="21"/>
        <v>0</v>
      </c>
      <c r="O120" s="153">
        <f t="shared" si="21"/>
        <v>0</v>
      </c>
      <c r="P120" s="153">
        <f t="shared" si="21"/>
        <v>0</v>
      </c>
      <c r="Q120" s="153">
        <f t="shared" si="21"/>
        <v>0</v>
      </c>
      <c r="R120" s="153">
        <f t="shared" si="21"/>
        <v>0</v>
      </c>
      <c r="S120" s="153">
        <f t="shared" si="21"/>
        <v>0</v>
      </c>
      <c r="T120" s="153">
        <f t="shared" si="21"/>
        <v>0</v>
      </c>
      <c r="U120" s="100">
        <f>SUM(C120:O120)</f>
        <v>0</v>
      </c>
    </row>
    <row r="121" spans="1:21" ht="14.45" customHeight="1">
      <c r="A121" s="27"/>
      <c r="B121" s="112"/>
      <c r="C121" s="154"/>
      <c r="D121" s="154"/>
      <c r="E121" s="154"/>
      <c r="F121" s="154"/>
      <c r="G121" s="154"/>
      <c r="H121" s="154"/>
      <c r="I121" s="154"/>
      <c r="J121" s="154"/>
      <c r="K121" s="154"/>
      <c r="L121" s="154"/>
      <c r="M121" s="154"/>
      <c r="N121" s="154"/>
      <c r="O121" s="154"/>
      <c r="P121" s="154"/>
      <c r="Q121" s="154"/>
      <c r="R121" s="154"/>
      <c r="S121" s="154"/>
      <c r="T121" s="154"/>
      <c r="U121" s="155"/>
    </row>
    <row r="122" spans="1:21" ht="14.45" customHeight="1">
      <c r="A122" s="114" t="s">
        <v>17</v>
      </c>
      <c r="B122" s="109" t="s">
        <v>38</v>
      </c>
      <c r="C122" s="153">
        <f t="shared" ref="C122:T122" si="22">C40+C60</f>
        <v>0</v>
      </c>
      <c r="D122" s="153">
        <f t="shared" si="22"/>
        <v>0</v>
      </c>
      <c r="E122" s="153">
        <f t="shared" si="22"/>
        <v>0</v>
      </c>
      <c r="F122" s="153">
        <f t="shared" si="22"/>
        <v>0</v>
      </c>
      <c r="G122" s="153">
        <f t="shared" si="22"/>
        <v>0</v>
      </c>
      <c r="H122" s="153">
        <f t="shared" si="22"/>
        <v>0</v>
      </c>
      <c r="I122" s="153">
        <f t="shared" si="22"/>
        <v>0</v>
      </c>
      <c r="J122" s="153">
        <f t="shared" si="22"/>
        <v>0</v>
      </c>
      <c r="K122" s="153">
        <f t="shared" si="22"/>
        <v>0</v>
      </c>
      <c r="L122" s="153">
        <f t="shared" si="22"/>
        <v>0</v>
      </c>
      <c r="M122" s="153">
        <f t="shared" si="22"/>
        <v>0</v>
      </c>
      <c r="N122" s="153">
        <f t="shared" si="22"/>
        <v>0</v>
      </c>
      <c r="O122" s="153">
        <f t="shared" si="22"/>
        <v>0</v>
      </c>
      <c r="P122" s="153">
        <f t="shared" si="22"/>
        <v>0</v>
      </c>
      <c r="Q122" s="153">
        <f t="shared" si="22"/>
        <v>0</v>
      </c>
      <c r="R122" s="153">
        <f t="shared" si="22"/>
        <v>0</v>
      </c>
      <c r="S122" s="153">
        <f t="shared" si="22"/>
        <v>0</v>
      </c>
      <c r="T122" s="153">
        <f t="shared" si="22"/>
        <v>0</v>
      </c>
      <c r="U122" s="100">
        <f>SUM(C122:O122)</f>
        <v>0</v>
      </c>
    </row>
    <row r="123" spans="1:21" ht="14.45" customHeight="1">
      <c r="A123" s="27"/>
      <c r="B123" s="112"/>
      <c r="C123" s="154"/>
      <c r="D123" s="154"/>
      <c r="E123" s="154"/>
      <c r="F123" s="154"/>
      <c r="G123" s="154"/>
      <c r="H123" s="154"/>
      <c r="I123" s="154"/>
      <c r="J123" s="154"/>
      <c r="K123" s="154"/>
      <c r="L123" s="154"/>
      <c r="M123" s="154"/>
      <c r="N123" s="154"/>
      <c r="O123" s="154"/>
      <c r="P123" s="154"/>
      <c r="Q123" s="154"/>
      <c r="R123" s="154"/>
      <c r="S123" s="154"/>
      <c r="T123" s="154"/>
      <c r="U123" s="154"/>
    </row>
    <row r="124" spans="1:21" ht="14.45" customHeight="1">
      <c r="A124" s="114" t="s">
        <v>18</v>
      </c>
      <c r="B124" s="109" t="s">
        <v>38</v>
      </c>
      <c r="C124" s="153">
        <f t="shared" ref="C124:T124" si="23">C42+C62</f>
        <v>0</v>
      </c>
      <c r="D124" s="153">
        <f t="shared" si="23"/>
        <v>0</v>
      </c>
      <c r="E124" s="153">
        <f t="shared" si="23"/>
        <v>0</v>
      </c>
      <c r="F124" s="153">
        <f t="shared" si="23"/>
        <v>0</v>
      </c>
      <c r="G124" s="153">
        <f t="shared" si="23"/>
        <v>0</v>
      </c>
      <c r="H124" s="153">
        <f t="shared" si="23"/>
        <v>0</v>
      </c>
      <c r="I124" s="153">
        <f t="shared" si="23"/>
        <v>0</v>
      </c>
      <c r="J124" s="153">
        <f t="shared" si="23"/>
        <v>0</v>
      </c>
      <c r="K124" s="153">
        <f t="shared" si="23"/>
        <v>0</v>
      </c>
      <c r="L124" s="153">
        <f t="shared" si="23"/>
        <v>0</v>
      </c>
      <c r="M124" s="153">
        <f t="shared" si="23"/>
        <v>0</v>
      </c>
      <c r="N124" s="153">
        <f t="shared" si="23"/>
        <v>0</v>
      </c>
      <c r="O124" s="153">
        <f t="shared" si="23"/>
        <v>0</v>
      </c>
      <c r="P124" s="153">
        <f t="shared" si="23"/>
        <v>0</v>
      </c>
      <c r="Q124" s="153">
        <f t="shared" si="23"/>
        <v>0</v>
      </c>
      <c r="R124" s="153">
        <f t="shared" si="23"/>
        <v>0</v>
      </c>
      <c r="S124" s="153">
        <f t="shared" si="23"/>
        <v>0</v>
      </c>
      <c r="T124" s="153">
        <f t="shared" si="23"/>
        <v>0</v>
      </c>
      <c r="U124" s="100">
        <f>SUM(C124:O124)</f>
        <v>0</v>
      </c>
    </row>
    <row r="125" spans="1:21" ht="14.45" customHeight="1">
      <c r="A125" s="27"/>
      <c r="B125" s="112"/>
      <c r="C125" s="154"/>
      <c r="D125" s="154"/>
      <c r="E125" s="154"/>
      <c r="F125" s="154"/>
      <c r="G125" s="154"/>
      <c r="H125" s="154"/>
      <c r="I125" s="154"/>
      <c r="J125" s="154"/>
      <c r="K125" s="154"/>
      <c r="L125" s="154"/>
      <c r="M125" s="154"/>
      <c r="N125" s="154"/>
      <c r="O125" s="154"/>
      <c r="P125" s="154"/>
      <c r="Q125" s="154"/>
      <c r="R125" s="154"/>
      <c r="S125" s="154"/>
      <c r="T125" s="154"/>
      <c r="U125" s="154"/>
    </row>
    <row r="126" spans="1:21" ht="14.45" customHeight="1">
      <c r="A126" s="114" t="s">
        <v>41</v>
      </c>
      <c r="B126" s="109" t="s">
        <v>38</v>
      </c>
      <c r="C126" s="153">
        <f t="shared" ref="C126:T126" si="24">C44+C64</f>
        <v>0</v>
      </c>
      <c r="D126" s="153">
        <f t="shared" si="24"/>
        <v>0</v>
      </c>
      <c r="E126" s="153">
        <f t="shared" si="24"/>
        <v>0</v>
      </c>
      <c r="F126" s="153">
        <f t="shared" si="24"/>
        <v>0</v>
      </c>
      <c r="G126" s="153">
        <f t="shared" si="24"/>
        <v>0</v>
      </c>
      <c r="H126" s="153">
        <f t="shared" si="24"/>
        <v>0</v>
      </c>
      <c r="I126" s="153">
        <f t="shared" si="24"/>
        <v>0</v>
      </c>
      <c r="J126" s="153">
        <f t="shared" si="24"/>
        <v>0</v>
      </c>
      <c r="K126" s="153">
        <f t="shared" si="24"/>
        <v>0</v>
      </c>
      <c r="L126" s="153">
        <f t="shared" si="24"/>
        <v>0</v>
      </c>
      <c r="M126" s="153">
        <f t="shared" si="24"/>
        <v>0</v>
      </c>
      <c r="N126" s="153">
        <f t="shared" si="24"/>
        <v>0</v>
      </c>
      <c r="O126" s="153">
        <f t="shared" si="24"/>
        <v>0</v>
      </c>
      <c r="P126" s="153">
        <f t="shared" si="24"/>
        <v>0</v>
      </c>
      <c r="Q126" s="153">
        <f t="shared" si="24"/>
        <v>0</v>
      </c>
      <c r="R126" s="153">
        <f t="shared" si="24"/>
        <v>0</v>
      </c>
      <c r="S126" s="153">
        <f t="shared" si="24"/>
        <v>0</v>
      </c>
      <c r="T126" s="153">
        <f t="shared" si="24"/>
        <v>0</v>
      </c>
      <c r="U126" s="100">
        <f>SUM(C126:O126)</f>
        <v>0</v>
      </c>
    </row>
    <row r="129" spans="1:16384" ht="14.45" customHeight="1">
      <c r="A129" s="108"/>
      <c r="B129" s="125" t="s">
        <v>3</v>
      </c>
      <c r="C129" s="215">
        <f>C110</f>
        <v>2021</v>
      </c>
      <c r="D129" s="216">
        <f t="shared" ref="D129:T129" si="25">D110</f>
        <v>2022</v>
      </c>
      <c r="E129" s="216">
        <f t="shared" si="25"/>
        <v>2023</v>
      </c>
      <c r="F129" s="216">
        <f t="shared" si="25"/>
        <v>2024</v>
      </c>
      <c r="G129" s="217">
        <f t="shared" si="25"/>
        <v>2025</v>
      </c>
      <c r="H129" s="217">
        <f t="shared" si="25"/>
        <v>2026</v>
      </c>
      <c r="I129" s="217">
        <f t="shared" si="25"/>
        <v>2027</v>
      </c>
      <c r="J129" s="217">
        <f t="shared" si="25"/>
        <v>2028</v>
      </c>
      <c r="K129" s="217">
        <f t="shared" si="25"/>
        <v>2029</v>
      </c>
      <c r="L129" s="218">
        <f t="shared" si="25"/>
        <v>2030</v>
      </c>
      <c r="M129" s="218">
        <f t="shared" si="25"/>
        <v>2031</v>
      </c>
      <c r="N129" s="218">
        <f t="shared" si="25"/>
        <v>2032</v>
      </c>
      <c r="O129" s="218">
        <f t="shared" si="25"/>
        <v>2033</v>
      </c>
      <c r="P129" s="218">
        <f t="shared" si="25"/>
        <v>2034</v>
      </c>
      <c r="Q129" s="218">
        <f t="shared" si="25"/>
        <v>2035</v>
      </c>
      <c r="R129" s="218">
        <f t="shared" si="25"/>
        <v>2036</v>
      </c>
      <c r="S129" s="218">
        <f t="shared" si="25"/>
        <v>2037</v>
      </c>
      <c r="T129" s="218">
        <f t="shared" si="25"/>
        <v>2038</v>
      </c>
      <c r="U129" s="160" t="s">
        <v>2</v>
      </c>
    </row>
    <row r="130" spans="1:16384" ht="14.45" customHeight="1">
      <c r="A130" s="27"/>
      <c r="B130" s="112"/>
      <c r="C130" s="113"/>
      <c r="D130" s="113"/>
      <c r="E130" s="113"/>
      <c r="F130" s="113"/>
      <c r="G130" s="113"/>
      <c r="H130" s="113"/>
      <c r="I130" s="113"/>
      <c r="J130" s="113"/>
      <c r="K130" s="113"/>
      <c r="L130" s="113"/>
      <c r="M130" s="113"/>
      <c r="N130" s="113"/>
      <c r="O130" s="113"/>
      <c r="P130" s="113"/>
      <c r="Q130" s="113"/>
      <c r="R130" s="113"/>
      <c r="S130" s="113"/>
      <c r="T130" s="113"/>
      <c r="U130" s="154"/>
    </row>
    <row r="131" spans="1:16384" ht="14.45" customHeight="1">
      <c r="A131" s="52" t="s">
        <v>60</v>
      </c>
      <c r="B131" s="107"/>
      <c r="C131" s="107"/>
      <c r="D131" s="107"/>
      <c r="E131" s="107"/>
      <c r="F131" s="107"/>
      <c r="G131" s="107"/>
      <c r="H131" s="107"/>
      <c r="I131" s="107"/>
      <c r="J131" s="107"/>
      <c r="K131" s="107"/>
      <c r="L131" s="107"/>
      <c r="M131" s="107"/>
      <c r="N131" s="107"/>
      <c r="O131" s="107"/>
      <c r="P131" s="107"/>
      <c r="Q131" s="107"/>
      <c r="R131" s="107"/>
      <c r="S131" s="107"/>
      <c r="T131" s="107"/>
      <c r="U131" s="158"/>
    </row>
    <row r="132" spans="1:16384" ht="14.45" customHeight="1">
      <c r="A132" s="118"/>
      <c r="B132" s="118"/>
      <c r="C132" s="118"/>
      <c r="D132" s="118"/>
      <c r="E132" s="118"/>
      <c r="F132" s="118"/>
      <c r="G132" s="118"/>
      <c r="H132" s="118"/>
      <c r="I132" s="118"/>
      <c r="J132" s="118"/>
      <c r="K132" s="118"/>
      <c r="L132" s="118"/>
      <c r="M132" s="118"/>
      <c r="N132" s="118"/>
      <c r="O132" s="118"/>
      <c r="P132" s="118"/>
      <c r="Q132" s="118"/>
      <c r="R132" s="118"/>
      <c r="S132" s="118"/>
      <c r="T132" s="118"/>
      <c r="U132" s="168"/>
      <c r="W132" s="118"/>
      <c r="Y132" s="118"/>
      <c r="Z132" s="118"/>
      <c r="AA132" s="118"/>
      <c r="AB132" s="118"/>
      <c r="AC132" s="118"/>
      <c r="AD132" s="118"/>
      <c r="AE132" s="118"/>
      <c r="AF132" s="118"/>
      <c r="AG132" s="118"/>
      <c r="AH132" s="118"/>
      <c r="AI132" s="118"/>
      <c r="AJ132" s="118"/>
      <c r="AK132" s="118"/>
      <c r="AL132" s="118"/>
      <c r="AM132" s="118"/>
      <c r="AN132" s="118"/>
      <c r="AO132" s="118"/>
      <c r="AP132" s="118"/>
      <c r="AQ132" s="118"/>
      <c r="AR132" s="118"/>
      <c r="AS132" s="118"/>
      <c r="AT132" s="118"/>
      <c r="AU132" s="118"/>
      <c r="AV132" s="118"/>
      <c r="AW132" s="118"/>
      <c r="AX132" s="118"/>
      <c r="AY132" s="118"/>
      <c r="AZ132" s="118"/>
      <c r="BA132" s="118"/>
      <c r="BB132" s="118"/>
      <c r="BC132" s="118"/>
      <c r="BD132" s="118"/>
      <c r="BE132" s="118"/>
      <c r="BF132" s="118"/>
      <c r="BG132" s="118"/>
      <c r="BH132" s="118"/>
      <c r="BI132" s="118"/>
      <c r="BJ132" s="118"/>
      <c r="BK132" s="118"/>
      <c r="BL132" s="118"/>
      <c r="BM132" s="118"/>
      <c r="BN132" s="118"/>
      <c r="BO132" s="118"/>
      <c r="BP132" s="118"/>
      <c r="BQ132" s="118"/>
      <c r="BR132" s="118"/>
      <c r="BS132" s="118"/>
      <c r="BT132" s="118"/>
      <c r="BU132" s="118"/>
      <c r="BV132" s="118"/>
      <c r="BW132" s="118"/>
      <c r="BX132" s="118"/>
      <c r="BY132" s="118"/>
      <c r="BZ132" s="118"/>
      <c r="CA132" s="118"/>
      <c r="CB132" s="118"/>
      <c r="CC132" s="118"/>
      <c r="CD132" s="118"/>
      <c r="CE132" s="118"/>
      <c r="CF132" s="118"/>
      <c r="CG132" s="118"/>
      <c r="CH132" s="118"/>
      <c r="CI132" s="118"/>
      <c r="CJ132" s="118"/>
      <c r="CK132" s="118"/>
      <c r="CL132" s="118"/>
      <c r="CM132" s="118"/>
      <c r="CN132" s="118"/>
      <c r="CO132" s="118"/>
      <c r="CP132" s="118"/>
      <c r="CQ132" s="118"/>
      <c r="CR132" s="118"/>
      <c r="CS132" s="118"/>
      <c r="CT132" s="118"/>
      <c r="CU132" s="118"/>
      <c r="CV132" s="118"/>
      <c r="CW132" s="118"/>
      <c r="CX132" s="118"/>
      <c r="CY132" s="118"/>
      <c r="CZ132" s="118"/>
      <c r="DA132" s="118"/>
      <c r="DB132" s="118"/>
      <c r="DC132" s="118"/>
      <c r="DD132" s="118"/>
      <c r="DE132" s="118"/>
      <c r="DF132" s="118"/>
      <c r="DG132" s="118"/>
      <c r="DH132" s="118"/>
      <c r="DI132" s="118"/>
      <c r="DJ132" s="118"/>
      <c r="DK132" s="118"/>
      <c r="DL132" s="118"/>
      <c r="DM132" s="118"/>
      <c r="DN132" s="118"/>
      <c r="DO132" s="118"/>
      <c r="DP132" s="118"/>
      <c r="DQ132" s="118"/>
      <c r="DR132" s="118"/>
      <c r="DS132" s="118"/>
      <c r="DT132" s="118"/>
      <c r="DU132" s="118"/>
      <c r="DV132" s="118"/>
      <c r="DW132" s="118"/>
      <c r="DX132" s="118"/>
      <c r="DY132" s="118"/>
      <c r="DZ132" s="118"/>
      <c r="EA132" s="118"/>
      <c r="EB132" s="118"/>
      <c r="EC132" s="118"/>
      <c r="ED132" s="118"/>
      <c r="EE132" s="118"/>
      <c r="EF132" s="118"/>
      <c r="EG132" s="118"/>
      <c r="EH132" s="118"/>
      <c r="EI132" s="118"/>
      <c r="EJ132" s="118"/>
      <c r="EK132" s="118"/>
      <c r="EL132" s="118"/>
      <c r="EM132" s="118"/>
      <c r="EN132" s="118"/>
      <c r="EO132" s="118"/>
      <c r="EP132" s="118"/>
      <c r="EQ132" s="118"/>
      <c r="ER132" s="118"/>
      <c r="ES132" s="118"/>
      <c r="ET132" s="118"/>
      <c r="EU132" s="118"/>
      <c r="EV132" s="118"/>
      <c r="EW132" s="118"/>
      <c r="EX132" s="118"/>
      <c r="EY132" s="118"/>
      <c r="EZ132" s="118"/>
      <c r="FA132" s="118"/>
      <c r="FB132" s="118"/>
      <c r="FC132" s="118"/>
      <c r="FD132" s="118"/>
      <c r="FE132" s="118"/>
      <c r="FF132" s="118"/>
      <c r="FG132" s="118"/>
      <c r="FH132" s="118"/>
      <c r="FI132" s="118"/>
      <c r="FJ132" s="118"/>
      <c r="FK132" s="118"/>
      <c r="FL132" s="118"/>
      <c r="FM132" s="118"/>
      <c r="FN132" s="118"/>
      <c r="FO132" s="118"/>
      <c r="FP132" s="118"/>
      <c r="FQ132" s="118"/>
      <c r="FR132" s="118"/>
      <c r="FS132" s="118"/>
      <c r="FT132" s="118"/>
      <c r="FU132" s="118"/>
      <c r="FV132" s="118"/>
      <c r="FW132" s="118"/>
      <c r="FX132" s="118"/>
      <c r="FY132" s="118"/>
      <c r="FZ132" s="118"/>
      <c r="GA132" s="118"/>
      <c r="GB132" s="118"/>
      <c r="GC132" s="118"/>
      <c r="GD132" s="118"/>
      <c r="GE132" s="118"/>
      <c r="GF132" s="118"/>
      <c r="GG132" s="118"/>
      <c r="GH132" s="118"/>
      <c r="GI132" s="118"/>
      <c r="GJ132" s="118"/>
      <c r="GK132" s="118"/>
      <c r="GL132" s="118"/>
      <c r="GM132" s="118"/>
      <c r="GN132" s="118"/>
      <c r="GO132" s="118"/>
      <c r="GP132" s="118"/>
      <c r="GQ132" s="118"/>
      <c r="GR132" s="118"/>
      <c r="GS132" s="118"/>
      <c r="GT132" s="118"/>
      <c r="GU132" s="118"/>
      <c r="GV132" s="118"/>
      <c r="GW132" s="118"/>
      <c r="GX132" s="118"/>
      <c r="GY132" s="118"/>
      <c r="GZ132" s="118"/>
      <c r="HA132" s="118"/>
      <c r="HB132" s="118"/>
      <c r="HC132" s="118"/>
      <c r="HD132" s="118"/>
      <c r="HE132" s="118"/>
      <c r="HF132" s="118"/>
      <c r="HG132" s="118"/>
      <c r="HH132" s="118"/>
      <c r="HI132" s="118"/>
      <c r="HJ132" s="118"/>
      <c r="HK132" s="118"/>
      <c r="HL132" s="118"/>
      <c r="HM132" s="118"/>
      <c r="HN132" s="118"/>
      <c r="HO132" s="118"/>
      <c r="HP132" s="118"/>
      <c r="HQ132" s="118"/>
      <c r="HR132" s="118"/>
      <c r="HS132" s="118"/>
      <c r="HT132" s="118"/>
      <c r="HU132" s="118"/>
      <c r="HV132" s="118"/>
      <c r="HW132" s="118"/>
      <c r="HX132" s="118"/>
      <c r="HY132" s="118"/>
      <c r="HZ132" s="118"/>
      <c r="IA132" s="118"/>
      <c r="IB132" s="118"/>
      <c r="IC132" s="118"/>
      <c r="ID132" s="118"/>
      <c r="IE132" s="118"/>
      <c r="IF132" s="118"/>
      <c r="IG132" s="118"/>
      <c r="IH132" s="118"/>
      <c r="II132" s="118"/>
      <c r="IJ132" s="118"/>
      <c r="IK132" s="118"/>
      <c r="IL132" s="118"/>
      <c r="IM132" s="118"/>
      <c r="IN132" s="118"/>
      <c r="IO132" s="118"/>
      <c r="IP132" s="118"/>
      <c r="IQ132" s="118"/>
      <c r="IR132" s="118"/>
      <c r="IS132" s="118"/>
      <c r="IT132" s="118"/>
      <c r="IU132" s="118"/>
      <c r="IV132" s="118"/>
      <c r="IW132" s="118"/>
      <c r="IX132" s="118"/>
      <c r="IY132" s="118"/>
      <c r="IZ132" s="118"/>
      <c r="JA132" s="118"/>
      <c r="JB132" s="118"/>
      <c r="JC132" s="118"/>
      <c r="JD132" s="118"/>
      <c r="JE132" s="118"/>
      <c r="JF132" s="118"/>
      <c r="JG132" s="118"/>
      <c r="JH132" s="118"/>
      <c r="JI132" s="118"/>
      <c r="JJ132" s="118"/>
      <c r="JK132" s="118"/>
      <c r="JL132" s="118"/>
      <c r="JM132" s="118"/>
      <c r="JN132" s="118"/>
      <c r="JO132" s="118"/>
      <c r="JP132" s="118"/>
      <c r="JQ132" s="118"/>
      <c r="JR132" s="118"/>
      <c r="JS132" s="118"/>
      <c r="JT132" s="118"/>
      <c r="JU132" s="118"/>
      <c r="JV132" s="118"/>
      <c r="JW132" s="118"/>
      <c r="JX132" s="118"/>
      <c r="JY132" s="118"/>
      <c r="JZ132" s="118"/>
      <c r="KA132" s="118"/>
      <c r="KB132" s="118"/>
      <c r="KC132" s="118"/>
      <c r="KD132" s="118"/>
      <c r="KE132" s="118"/>
      <c r="KF132" s="118"/>
      <c r="KG132" s="118"/>
      <c r="KH132" s="118"/>
      <c r="KI132" s="118"/>
      <c r="KJ132" s="118"/>
      <c r="KK132" s="118"/>
      <c r="KL132" s="118"/>
      <c r="KM132" s="118"/>
      <c r="KN132" s="118"/>
      <c r="KO132" s="118"/>
      <c r="KP132" s="118"/>
      <c r="KQ132" s="118"/>
      <c r="KR132" s="118"/>
      <c r="KS132" s="118"/>
      <c r="KT132" s="118"/>
      <c r="KU132" s="118"/>
      <c r="KV132" s="118"/>
      <c r="KW132" s="118"/>
      <c r="KX132" s="118"/>
      <c r="KY132" s="118"/>
      <c r="KZ132" s="118"/>
      <c r="LA132" s="118"/>
      <c r="LB132" s="118"/>
      <c r="LC132" s="118"/>
      <c r="LD132" s="118"/>
      <c r="LE132" s="118"/>
      <c r="LF132" s="118"/>
      <c r="LG132" s="118"/>
      <c r="LH132" s="118"/>
      <c r="LI132" s="118"/>
      <c r="LJ132" s="118"/>
      <c r="LK132" s="118"/>
      <c r="LL132" s="118"/>
      <c r="LM132" s="118"/>
      <c r="LN132" s="118"/>
      <c r="LO132" s="118"/>
      <c r="LP132" s="118"/>
      <c r="LQ132" s="118"/>
      <c r="LR132" s="118"/>
      <c r="LS132" s="118"/>
      <c r="LT132" s="118"/>
      <c r="LU132" s="118"/>
      <c r="LV132" s="118"/>
      <c r="LW132" s="118"/>
      <c r="LX132" s="118"/>
      <c r="LY132" s="118"/>
      <c r="LZ132" s="118"/>
      <c r="MA132" s="118"/>
      <c r="MB132" s="118"/>
      <c r="MC132" s="118"/>
      <c r="MD132" s="118"/>
      <c r="ME132" s="118"/>
      <c r="MF132" s="118"/>
      <c r="MG132" s="118"/>
      <c r="MH132" s="118"/>
      <c r="MI132" s="118"/>
      <c r="MJ132" s="118"/>
      <c r="MK132" s="118"/>
      <c r="ML132" s="118"/>
      <c r="MM132" s="118"/>
      <c r="MN132" s="118"/>
      <c r="MO132" s="118"/>
      <c r="MP132" s="118"/>
      <c r="MQ132" s="118"/>
      <c r="MR132" s="118"/>
      <c r="MS132" s="118"/>
      <c r="MT132" s="118"/>
      <c r="MU132" s="118"/>
      <c r="MV132" s="118"/>
      <c r="MW132" s="118"/>
      <c r="MX132" s="118"/>
      <c r="MY132" s="118"/>
      <c r="MZ132" s="118"/>
      <c r="NA132" s="118"/>
      <c r="NB132" s="118"/>
      <c r="NC132" s="118"/>
      <c r="ND132" s="118"/>
      <c r="NE132" s="118"/>
      <c r="NF132" s="118"/>
      <c r="NG132" s="118"/>
      <c r="NH132" s="118"/>
      <c r="NI132" s="118"/>
      <c r="NJ132" s="118"/>
      <c r="NK132" s="118"/>
      <c r="NL132" s="118"/>
      <c r="NM132" s="118"/>
      <c r="NN132" s="118"/>
      <c r="NO132" s="118"/>
      <c r="NP132" s="118"/>
      <c r="NQ132" s="118"/>
      <c r="NR132" s="118"/>
      <c r="NS132" s="118"/>
      <c r="NT132" s="118"/>
      <c r="NU132" s="118"/>
      <c r="NV132" s="118"/>
      <c r="NW132" s="118"/>
      <c r="NX132" s="118"/>
      <c r="NY132" s="118"/>
      <c r="NZ132" s="118"/>
      <c r="OA132" s="118"/>
      <c r="OB132" s="118"/>
      <c r="OC132" s="118"/>
      <c r="OD132" s="118"/>
      <c r="OE132" s="118"/>
      <c r="OF132" s="118"/>
      <c r="OG132" s="118"/>
      <c r="OH132" s="118"/>
      <c r="OI132" s="118"/>
      <c r="OJ132" s="118"/>
      <c r="OK132" s="118"/>
      <c r="OL132" s="118"/>
      <c r="OM132" s="118"/>
      <c r="ON132" s="118"/>
      <c r="OO132" s="118"/>
      <c r="OP132" s="118"/>
      <c r="OQ132" s="118"/>
      <c r="OR132" s="118"/>
      <c r="OS132" s="118"/>
      <c r="OT132" s="118"/>
      <c r="OU132" s="118"/>
      <c r="OV132" s="118"/>
      <c r="OW132" s="118"/>
      <c r="OX132" s="118"/>
      <c r="OY132" s="118"/>
      <c r="OZ132" s="118"/>
      <c r="PA132" s="118"/>
      <c r="PB132" s="118"/>
      <c r="PC132" s="118"/>
      <c r="PD132" s="118"/>
      <c r="PE132" s="118"/>
      <c r="PF132" s="118"/>
      <c r="PG132" s="118"/>
      <c r="PH132" s="118"/>
      <c r="PI132" s="118"/>
      <c r="PJ132" s="118"/>
      <c r="PK132" s="118"/>
      <c r="PL132" s="118"/>
      <c r="PM132" s="118"/>
      <c r="PN132" s="118"/>
      <c r="PO132" s="118"/>
      <c r="PP132" s="118"/>
      <c r="PQ132" s="118"/>
      <c r="PR132" s="118"/>
      <c r="PS132" s="118"/>
      <c r="PT132" s="118"/>
      <c r="PU132" s="118"/>
      <c r="PV132" s="118"/>
      <c r="PW132" s="118"/>
      <c r="PX132" s="118"/>
      <c r="PY132" s="118"/>
      <c r="PZ132" s="118"/>
      <c r="QA132" s="118"/>
      <c r="QB132" s="118"/>
      <c r="QC132" s="118"/>
      <c r="QD132" s="118"/>
      <c r="QE132" s="118"/>
      <c r="QF132" s="118"/>
      <c r="QG132" s="118"/>
      <c r="QH132" s="118"/>
      <c r="QI132" s="118"/>
      <c r="QJ132" s="118"/>
      <c r="QK132" s="118"/>
      <c r="QL132" s="118"/>
      <c r="QM132" s="118"/>
      <c r="QN132" s="118"/>
      <c r="QO132" s="118"/>
      <c r="QP132" s="118"/>
      <c r="QQ132" s="118"/>
      <c r="QR132" s="118"/>
      <c r="QS132" s="118"/>
      <c r="QT132" s="118"/>
      <c r="QU132" s="118"/>
      <c r="QV132" s="118"/>
      <c r="QW132" s="118"/>
      <c r="QX132" s="118"/>
      <c r="QY132" s="118"/>
      <c r="QZ132" s="118"/>
      <c r="RA132" s="118"/>
      <c r="RB132" s="118"/>
      <c r="RC132" s="118"/>
      <c r="RD132" s="118"/>
      <c r="RE132" s="118"/>
      <c r="RF132" s="118"/>
      <c r="RG132" s="118"/>
      <c r="RH132" s="118"/>
      <c r="RI132" s="118"/>
      <c r="RJ132" s="118"/>
      <c r="RK132" s="118"/>
      <c r="RL132" s="118"/>
      <c r="RM132" s="118"/>
      <c r="RN132" s="118"/>
      <c r="RO132" s="118"/>
      <c r="RP132" s="118"/>
      <c r="RQ132" s="118"/>
      <c r="RR132" s="118"/>
      <c r="RS132" s="118"/>
      <c r="RT132" s="118"/>
      <c r="RU132" s="118"/>
      <c r="RV132" s="118"/>
      <c r="RW132" s="118"/>
      <c r="RX132" s="118"/>
      <c r="RY132" s="118"/>
      <c r="RZ132" s="118"/>
      <c r="SA132" s="118"/>
      <c r="SB132" s="118"/>
      <c r="SC132" s="118"/>
      <c r="SD132" s="118"/>
      <c r="SE132" s="118"/>
      <c r="SF132" s="118"/>
      <c r="SG132" s="118"/>
      <c r="SH132" s="118"/>
      <c r="SI132" s="118"/>
      <c r="SJ132" s="118"/>
      <c r="SK132" s="118"/>
      <c r="SL132" s="118"/>
      <c r="SM132" s="118"/>
      <c r="SN132" s="118"/>
      <c r="SO132" s="118"/>
      <c r="SP132" s="118"/>
      <c r="SQ132" s="118"/>
      <c r="SR132" s="118"/>
      <c r="SS132" s="118"/>
      <c r="ST132" s="118"/>
      <c r="SU132" s="118"/>
      <c r="SV132" s="118"/>
      <c r="SW132" s="118"/>
      <c r="SX132" s="118"/>
      <c r="SY132" s="118"/>
      <c r="SZ132" s="118"/>
      <c r="TA132" s="118"/>
      <c r="TB132" s="118"/>
      <c r="TC132" s="118"/>
      <c r="TD132" s="118"/>
      <c r="TE132" s="118"/>
      <c r="TF132" s="118"/>
      <c r="TG132" s="118"/>
      <c r="TH132" s="118"/>
      <c r="TI132" s="118"/>
      <c r="TJ132" s="118"/>
      <c r="TK132" s="118"/>
      <c r="TL132" s="118"/>
      <c r="TM132" s="118"/>
      <c r="TN132" s="118"/>
      <c r="TO132" s="118"/>
      <c r="TP132" s="118"/>
      <c r="TQ132" s="118"/>
      <c r="TR132" s="118"/>
      <c r="TS132" s="118"/>
      <c r="TT132" s="118"/>
      <c r="TU132" s="118"/>
      <c r="TV132" s="118"/>
      <c r="TW132" s="118"/>
      <c r="TX132" s="118"/>
      <c r="TY132" s="118"/>
      <c r="TZ132" s="118"/>
      <c r="UA132" s="118"/>
      <c r="UB132" s="118"/>
      <c r="UC132" s="118"/>
      <c r="UD132" s="118"/>
      <c r="UE132" s="118"/>
      <c r="UF132" s="118"/>
      <c r="UG132" s="118"/>
      <c r="UH132" s="118"/>
      <c r="UI132" s="118"/>
      <c r="UJ132" s="118"/>
      <c r="UK132" s="118"/>
      <c r="UL132" s="118"/>
      <c r="UM132" s="118"/>
      <c r="UN132" s="118"/>
      <c r="UO132" s="118"/>
      <c r="UP132" s="118"/>
      <c r="UQ132" s="118"/>
      <c r="UR132" s="118"/>
      <c r="US132" s="118"/>
      <c r="UT132" s="118"/>
      <c r="UU132" s="118"/>
      <c r="UV132" s="118"/>
      <c r="UW132" s="118"/>
      <c r="UX132" s="118"/>
      <c r="UY132" s="118"/>
      <c r="UZ132" s="118"/>
      <c r="VA132" s="118"/>
      <c r="VB132" s="118"/>
      <c r="VC132" s="118"/>
      <c r="VD132" s="118"/>
      <c r="VE132" s="118"/>
      <c r="VF132" s="118"/>
      <c r="VG132" s="118"/>
      <c r="VH132" s="118"/>
      <c r="VI132" s="118"/>
      <c r="VJ132" s="118"/>
      <c r="VK132" s="118"/>
      <c r="VL132" s="118"/>
      <c r="VM132" s="118"/>
      <c r="VN132" s="118"/>
      <c r="VO132" s="118"/>
      <c r="VP132" s="118"/>
      <c r="VQ132" s="118"/>
      <c r="VR132" s="118"/>
      <c r="VS132" s="118"/>
      <c r="VT132" s="118"/>
      <c r="VU132" s="118"/>
      <c r="VV132" s="118"/>
      <c r="VW132" s="118"/>
      <c r="VX132" s="118"/>
      <c r="VY132" s="118"/>
      <c r="VZ132" s="118"/>
      <c r="WA132" s="118"/>
      <c r="WB132" s="118"/>
      <c r="WC132" s="118"/>
      <c r="WD132" s="118"/>
      <c r="WE132" s="118"/>
      <c r="WF132" s="118"/>
      <c r="WG132" s="118"/>
      <c r="WH132" s="118"/>
      <c r="WI132" s="118"/>
      <c r="WJ132" s="118"/>
      <c r="WK132" s="118"/>
      <c r="WL132" s="118"/>
      <c r="WM132" s="118"/>
      <c r="WN132" s="118"/>
      <c r="WO132" s="118"/>
      <c r="WP132" s="118"/>
      <c r="WQ132" s="118"/>
      <c r="WR132" s="118"/>
      <c r="WS132" s="118"/>
      <c r="WT132" s="118"/>
      <c r="WU132" s="118"/>
      <c r="WV132" s="118"/>
      <c r="WW132" s="118"/>
      <c r="WX132" s="118"/>
      <c r="WY132" s="118"/>
      <c r="WZ132" s="118"/>
      <c r="XA132" s="118"/>
      <c r="XB132" s="118"/>
      <c r="XC132" s="118"/>
      <c r="XD132" s="118"/>
      <c r="XE132" s="118"/>
      <c r="XF132" s="118"/>
      <c r="XG132" s="118"/>
      <c r="XH132" s="118"/>
      <c r="XI132" s="118"/>
      <c r="XJ132" s="118"/>
      <c r="XK132" s="118"/>
      <c r="XL132" s="118"/>
      <c r="XM132" s="118"/>
      <c r="XN132" s="118"/>
      <c r="XO132" s="118"/>
      <c r="XP132" s="118"/>
      <c r="XQ132" s="118"/>
      <c r="XR132" s="118"/>
      <c r="XS132" s="118"/>
      <c r="XT132" s="118"/>
      <c r="XU132" s="118"/>
      <c r="XV132" s="118"/>
      <c r="XW132" s="118"/>
      <c r="XX132" s="118"/>
      <c r="XY132" s="118"/>
      <c r="XZ132" s="118"/>
      <c r="YA132" s="118"/>
      <c r="YB132" s="118"/>
      <c r="YC132" s="118"/>
      <c r="YD132" s="118"/>
      <c r="YE132" s="118"/>
      <c r="YF132" s="118"/>
      <c r="YG132" s="118"/>
      <c r="YH132" s="118"/>
      <c r="YI132" s="118"/>
      <c r="YJ132" s="118"/>
      <c r="YK132" s="118"/>
      <c r="YL132" s="118"/>
      <c r="YM132" s="118"/>
      <c r="YN132" s="118"/>
      <c r="YO132" s="118"/>
      <c r="YP132" s="118"/>
      <c r="YQ132" s="118"/>
      <c r="YR132" s="118"/>
      <c r="YS132" s="118"/>
      <c r="YT132" s="118"/>
      <c r="YU132" s="118"/>
      <c r="YV132" s="118"/>
      <c r="YW132" s="118"/>
      <c r="YX132" s="118"/>
      <c r="YY132" s="118"/>
      <c r="YZ132" s="118"/>
      <c r="ZA132" s="118"/>
      <c r="ZB132" s="118"/>
      <c r="ZC132" s="118"/>
      <c r="ZD132" s="118"/>
      <c r="ZE132" s="118"/>
      <c r="ZF132" s="118"/>
      <c r="ZG132" s="118"/>
      <c r="ZH132" s="118"/>
      <c r="ZI132" s="118"/>
      <c r="ZJ132" s="118"/>
      <c r="ZK132" s="118"/>
      <c r="ZL132" s="118"/>
      <c r="ZM132" s="118"/>
      <c r="ZN132" s="118"/>
      <c r="ZO132" s="118"/>
      <c r="ZP132" s="118"/>
      <c r="ZQ132" s="118"/>
      <c r="ZR132" s="118"/>
      <c r="ZS132" s="118"/>
      <c r="ZT132" s="118"/>
      <c r="ZU132" s="118"/>
      <c r="ZV132" s="118"/>
      <c r="ZW132" s="118"/>
      <c r="ZX132" s="118"/>
      <c r="ZY132" s="118"/>
      <c r="ZZ132" s="118"/>
      <c r="AAA132" s="118"/>
      <c r="AAB132" s="118"/>
      <c r="AAC132" s="118"/>
      <c r="AAD132" s="118"/>
      <c r="AAE132" s="118"/>
      <c r="AAF132" s="118"/>
      <c r="AAG132" s="118"/>
      <c r="AAH132" s="118"/>
      <c r="AAI132" s="118"/>
      <c r="AAJ132" s="118"/>
      <c r="AAK132" s="118"/>
      <c r="AAL132" s="118"/>
      <c r="AAM132" s="118"/>
      <c r="AAN132" s="118"/>
      <c r="AAO132" s="118"/>
      <c r="AAP132" s="118"/>
      <c r="AAQ132" s="118"/>
      <c r="AAR132" s="118"/>
      <c r="AAS132" s="118"/>
      <c r="AAT132" s="118"/>
      <c r="AAU132" s="118"/>
      <c r="AAV132" s="118"/>
      <c r="AAW132" s="118"/>
      <c r="AAX132" s="118"/>
      <c r="AAY132" s="118"/>
      <c r="AAZ132" s="118"/>
      <c r="ABA132" s="118"/>
      <c r="ABB132" s="118"/>
      <c r="ABC132" s="118"/>
      <c r="ABD132" s="118"/>
      <c r="ABE132" s="118"/>
      <c r="ABF132" s="118"/>
      <c r="ABG132" s="118"/>
      <c r="ABH132" s="118"/>
      <c r="ABI132" s="118"/>
      <c r="ABJ132" s="118"/>
      <c r="ABK132" s="118"/>
      <c r="ABL132" s="118"/>
      <c r="ABM132" s="118"/>
      <c r="ABN132" s="118"/>
      <c r="ABO132" s="118"/>
      <c r="ABP132" s="118"/>
      <c r="ABQ132" s="118"/>
      <c r="ABR132" s="118"/>
      <c r="ABS132" s="118"/>
      <c r="ABT132" s="118"/>
      <c r="ABU132" s="118"/>
      <c r="ABV132" s="118"/>
      <c r="ABW132" s="118"/>
      <c r="ABX132" s="118"/>
      <c r="ABY132" s="118"/>
      <c r="ABZ132" s="118"/>
      <c r="ACA132" s="118"/>
      <c r="ACB132" s="118"/>
      <c r="ACC132" s="118"/>
      <c r="ACD132" s="118"/>
      <c r="ACE132" s="118"/>
      <c r="ACF132" s="118"/>
      <c r="ACG132" s="118"/>
      <c r="ACH132" s="118"/>
      <c r="ACI132" s="118"/>
      <c r="ACJ132" s="118"/>
      <c r="ACK132" s="118"/>
      <c r="ACL132" s="118"/>
      <c r="ACM132" s="118"/>
      <c r="ACN132" s="118"/>
      <c r="ACO132" s="118"/>
      <c r="ACP132" s="118"/>
      <c r="ACQ132" s="118"/>
      <c r="ACR132" s="118"/>
      <c r="ACS132" s="118"/>
      <c r="ACT132" s="118"/>
      <c r="ACU132" s="118"/>
      <c r="ACV132" s="118"/>
      <c r="ACW132" s="118"/>
      <c r="ACX132" s="118"/>
      <c r="ACY132" s="118"/>
      <c r="ACZ132" s="118"/>
      <c r="ADA132" s="118"/>
      <c r="ADB132" s="118"/>
      <c r="ADC132" s="118"/>
      <c r="ADD132" s="118"/>
      <c r="ADE132" s="118"/>
      <c r="ADF132" s="118"/>
      <c r="ADG132" s="118"/>
      <c r="ADH132" s="118"/>
      <c r="ADI132" s="118"/>
      <c r="ADJ132" s="118"/>
      <c r="ADK132" s="118"/>
      <c r="ADL132" s="118"/>
      <c r="ADM132" s="118"/>
      <c r="ADN132" s="118"/>
      <c r="ADO132" s="118"/>
      <c r="ADP132" s="118"/>
      <c r="ADQ132" s="118"/>
      <c r="ADR132" s="118"/>
      <c r="ADS132" s="118"/>
      <c r="ADT132" s="118"/>
      <c r="ADU132" s="118"/>
      <c r="ADV132" s="118"/>
      <c r="ADW132" s="118"/>
      <c r="ADX132" s="118"/>
      <c r="ADY132" s="118"/>
      <c r="ADZ132" s="118"/>
      <c r="AEA132" s="118"/>
      <c r="AEB132" s="118"/>
      <c r="AEC132" s="118"/>
      <c r="AED132" s="118"/>
      <c r="AEE132" s="118"/>
      <c r="AEF132" s="118"/>
      <c r="AEG132" s="118"/>
      <c r="AEH132" s="118"/>
      <c r="AEI132" s="118"/>
      <c r="AEJ132" s="118"/>
      <c r="AEK132" s="118"/>
      <c r="AEL132" s="118"/>
      <c r="AEM132" s="118"/>
      <c r="AEN132" s="118"/>
      <c r="AEO132" s="118"/>
      <c r="AEP132" s="118"/>
      <c r="AEQ132" s="118"/>
      <c r="AER132" s="118"/>
      <c r="AES132" s="118"/>
      <c r="AET132" s="118"/>
      <c r="AEU132" s="118"/>
      <c r="AEV132" s="118"/>
      <c r="AEW132" s="118"/>
      <c r="AEX132" s="118"/>
      <c r="AEY132" s="118"/>
      <c r="AEZ132" s="118"/>
      <c r="AFA132" s="118"/>
      <c r="AFB132" s="118"/>
      <c r="AFC132" s="118"/>
      <c r="AFD132" s="118"/>
      <c r="AFE132" s="118"/>
      <c r="AFF132" s="118"/>
      <c r="AFG132" s="118"/>
      <c r="AFH132" s="118"/>
      <c r="AFI132" s="118"/>
      <c r="AFJ132" s="118"/>
      <c r="AFK132" s="118"/>
      <c r="AFL132" s="118"/>
      <c r="AFM132" s="118"/>
      <c r="AFN132" s="118"/>
      <c r="AFO132" s="118"/>
      <c r="AFP132" s="118"/>
      <c r="AFQ132" s="118"/>
      <c r="AFR132" s="118"/>
      <c r="AFS132" s="118"/>
      <c r="AFT132" s="118"/>
      <c r="AFU132" s="118"/>
      <c r="AFV132" s="118"/>
      <c r="AFW132" s="118"/>
      <c r="AFX132" s="118"/>
      <c r="AFY132" s="118"/>
      <c r="AFZ132" s="118"/>
      <c r="AGA132" s="118"/>
      <c r="AGB132" s="118"/>
      <c r="AGC132" s="118"/>
      <c r="AGD132" s="118"/>
      <c r="AGE132" s="118"/>
      <c r="AGF132" s="118"/>
      <c r="AGG132" s="118"/>
      <c r="AGH132" s="118"/>
      <c r="AGI132" s="118"/>
      <c r="AGJ132" s="118"/>
      <c r="AGK132" s="118"/>
      <c r="AGL132" s="118"/>
      <c r="AGM132" s="118"/>
      <c r="AGN132" s="118"/>
      <c r="AGO132" s="118"/>
      <c r="AGP132" s="118"/>
      <c r="AGQ132" s="118"/>
      <c r="AGR132" s="118"/>
      <c r="AGS132" s="118"/>
      <c r="AGT132" s="118"/>
      <c r="AGU132" s="118"/>
      <c r="AGV132" s="118"/>
      <c r="AGW132" s="118"/>
      <c r="AGX132" s="118"/>
      <c r="AGY132" s="118"/>
      <c r="AGZ132" s="118"/>
      <c r="AHA132" s="118"/>
      <c r="AHB132" s="118"/>
      <c r="AHC132" s="118"/>
      <c r="AHD132" s="118"/>
      <c r="AHE132" s="118"/>
      <c r="AHF132" s="118"/>
      <c r="AHG132" s="118"/>
      <c r="AHH132" s="118"/>
      <c r="AHI132" s="118"/>
      <c r="AHJ132" s="118"/>
      <c r="AHK132" s="118"/>
      <c r="AHL132" s="118"/>
      <c r="AHM132" s="118"/>
      <c r="AHN132" s="118"/>
      <c r="AHO132" s="118"/>
      <c r="AHP132" s="118"/>
      <c r="AHQ132" s="118"/>
      <c r="AHR132" s="118"/>
      <c r="AHS132" s="118"/>
      <c r="AHT132" s="118"/>
      <c r="AHU132" s="118"/>
      <c r="AHV132" s="118"/>
      <c r="AHW132" s="118"/>
      <c r="AHX132" s="118"/>
      <c r="AHY132" s="118"/>
      <c r="AHZ132" s="118"/>
      <c r="AIA132" s="118"/>
      <c r="AIB132" s="118"/>
      <c r="AIC132" s="118"/>
      <c r="AID132" s="118"/>
      <c r="AIE132" s="118"/>
      <c r="AIF132" s="118"/>
      <c r="AIG132" s="118"/>
      <c r="AIH132" s="118"/>
      <c r="AII132" s="118"/>
      <c r="AIJ132" s="118"/>
      <c r="AIK132" s="118"/>
      <c r="AIL132" s="118"/>
      <c r="AIM132" s="118"/>
      <c r="AIN132" s="118"/>
      <c r="AIO132" s="118"/>
      <c r="AIP132" s="118"/>
      <c r="AIQ132" s="118"/>
      <c r="AIR132" s="118"/>
      <c r="AIS132" s="118"/>
      <c r="AIT132" s="118"/>
      <c r="AIU132" s="118"/>
      <c r="AIV132" s="118"/>
      <c r="AIW132" s="118"/>
      <c r="AIX132" s="118"/>
      <c r="AIY132" s="118"/>
      <c r="AIZ132" s="118"/>
      <c r="AJA132" s="118"/>
      <c r="AJB132" s="118"/>
      <c r="AJC132" s="118"/>
      <c r="AJD132" s="118"/>
      <c r="AJE132" s="118"/>
      <c r="AJF132" s="118"/>
      <c r="AJG132" s="118"/>
      <c r="AJH132" s="118"/>
      <c r="AJI132" s="118"/>
      <c r="AJJ132" s="118"/>
      <c r="AJK132" s="118"/>
      <c r="AJL132" s="118"/>
      <c r="AJM132" s="118"/>
      <c r="AJN132" s="118"/>
      <c r="AJO132" s="118"/>
      <c r="AJP132" s="118"/>
      <c r="AJQ132" s="118"/>
      <c r="AJR132" s="118"/>
      <c r="AJS132" s="118"/>
      <c r="AJT132" s="118"/>
      <c r="AJU132" s="118"/>
      <c r="AJV132" s="118"/>
      <c r="AJW132" s="118"/>
      <c r="AJX132" s="118"/>
      <c r="AJY132" s="118"/>
      <c r="AJZ132" s="118"/>
      <c r="AKA132" s="118"/>
      <c r="AKB132" s="118"/>
      <c r="AKC132" s="118"/>
      <c r="AKD132" s="118"/>
      <c r="AKE132" s="118"/>
      <c r="AKF132" s="118"/>
      <c r="AKG132" s="118"/>
      <c r="AKH132" s="118"/>
      <c r="AKI132" s="118"/>
      <c r="AKJ132" s="118"/>
      <c r="AKK132" s="118"/>
      <c r="AKL132" s="118"/>
      <c r="AKM132" s="118"/>
      <c r="AKN132" s="118"/>
      <c r="AKO132" s="118"/>
      <c r="AKP132" s="118"/>
      <c r="AKQ132" s="118"/>
      <c r="AKR132" s="118"/>
      <c r="AKS132" s="118"/>
      <c r="AKT132" s="118"/>
      <c r="AKU132" s="118"/>
      <c r="AKV132" s="118"/>
      <c r="AKW132" s="118"/>
      <c r="AKX132" s="118"/>
      <c r="AKY132" s="118"/>
      <c r="AKZ132" s="118"/>
      <c r="ALA132" s="118"/>
      <c r="ALB132" s="118"/>
      <c r="ALC132" s="118"/>
      <c r="ALD132" s="118"/>
      <c r="ALE132" s="118"/>
      <c r="ALF132" s="118"/>
      <c r="ALG132" s="118"/>
      <c r="ALH132" s="118"/>
      <c r="ALI132" s="118"/>
      <c r="ALJ132" s="118"/>
      <c r="ALK132" s="118"/>
      <c r="ALL132" s="118"/>
      <c r="ALM132" s="118"/>
      <c r="ALN132" s="118"/>
      <c r="ALO132" s="118"/>
      <c r="ALP132" s="118"/>
      <c r="ALQ132" s="118"/>
      <c r="ALR132" s="118"/>
      <c r="ALS132" s="118"/>
      <c r="ALT132" s="118"/>
      <c r="ALU132" s="118"/>
      <c r="ALV132" s="118"/>
      <c r="ALW132" s="118"/>
      <c r="ALX132" s="118"/>
      <c r="ALY132" s="118"/>
      <c r="ALZ132" s="118"/>
      <c r="AMA132" s="118"/>
      <c r="AMB132" s="118"/>
      <c r="AMC132" s="118"/>
      <c r="AMD132" s="118"/>
      <c r="AME132" s="118"/>
      <c r="AMF132" s="118"/>
      <c r="AMG132" s="118"/>
      <c r="AMH132" s="118"/>
      <c r="AMI132" s="118"/>
      <c r="AMJ132" s="118"/>
      <c r="AMK132" s="118"/>
      <c r="AML132" s="118"/>
      <c r="AMM132" s="118"/>
      <c r="AMN132" s="118"/>
      <c r="AMO132" s="118"/>
      <c r="AMP132" s="118"/>
      <c r="AMQ132" s="118"/>
      <c r="AMR132" s="118"/>
      <c r="AMS132" s="118"/>
      <c r="AMT132" s="118"/>
      <c r="AMU132" s="118"/>
      <c r="AMV132" s="118"/>
      <c r="AMW132" s="118"/>
      <c r="AMX132" s="118"/>
      <c r="AMY132" s="118"/>
      <c r="AMZ132" s="118"/>
      <c r="ANA132" s="118"/>
      <c r="ANB132" s="118"/>
      <c r="ANC132" s="118"/>
      <c r="AND132" s="118"/>
      <c r="ANE132" s="118"/>
      <c r="ANF132" s="118"/>
      <c r="ANG132" s="118"/>
      <c r="ANH132" s="118"/>
      <c r="ANI132" s="118"/>
      <c r="ANJ132" s="118"/>
      <c r="ANK132" s="118"/>
      <c r="ANL132" s="118"/>
      <c r="ANM132" s="118"/>
      <c r="ANN132" s="118"/>
      <c r="ANO132" s="118"/>
      <c r="ANP132" s="118"/>
      <c r="ANQ132" s="118"/>
      <c r="ANR132" s="118"/>
      <c r="ANS132" s="118"/>
      <c r="ANT132" s="118"/>
      <c r="ANU132" s="118"/>
      <c r="ANV132" s="118"/>
      <c r="ANW132" s="118"/>
      <c r="ANX132" s="118"/>
      <c r="ANY132" s="118"/>
      <c r="ANZ132" s="118"/>
      <c r="AOA132" s="118"/>
      <c r="AOB132" s="118"/>
      <c r="AOC132" s="118"/>
      <c r="AOD132" s="118"/>
      <c r="AOE132" s="118"/>
      <c r="AOF132" s="118"/>
      <c r="AOG132" s="118"/>
      <c r="AOH132" s="118"/>
      <c r="AOI132" s="118"/>
      <c r="AOJ132" s="118"/>
      <c r="AOK132" s="118"/>
      <c r="AOL132" s="118"/>
      <c r="AOM132" s="118"/>
      <c r="AON132" s="118"/>
      <c r="AOO132" s="118"/>
      <c r="AOP132" s="118"/>
      <c r="AOQ132" s="118"/>
      <c r="AOR132" s="118"/>
      <c r="AOS132" s="118"/>
      <c r="AOT132" s="118"/>
      <c r="AOU132" s="118"/>
      <c r="AOV132" s="118"/>
      <c r="AOW132" s="118"/>
      <c r="AOX132" s="118"/>
      <c r="AOY132" s="118"/>
      <c r="AOZ132" s="118"/>
      <c r="APA132" s="118"/>
      <c r="APB132" s="118"/>
      <c r="APC132" s="118"/>
      <c r="APD132" s="118"/>
      <c r="APE132" s="118"/>
      <c r="APF132" s="118"/>
      <c r="APG132" s="118"/>
      <c r="APH132" s="118"/>
      <c r="API132" s="118"/>
      <c r="APJ132" s="118"/>
      <c r="APK132" s="118"/>
      <c r="APL132" s="118"/>
      <c r="APM132" s="118"/>
      <c r="APN132" s="118"/>
      <c r="APO132" s="118"/>
      <c r="APP132" s="118"/>
      <c r="APQ132" s="118"/>
      <c r="APR132" s="118"/>
      <c r="APS132" s="118"/>
      <c r="APT132" s="118"/>
      <c r="APU132" s="118"/>
      <c r="APV132" s="118"/>
      <c r="APW132" s="118"/>
      <c r="APX132" s="118"/>
      <c r="APY132" s="118"/>
      <c r="APZ132" s="118"/>
      <c r="AQA132" s="118"/>
      <c r="AQB132" s="118"/>
      <c r="AQC132" s="118"/>
      <c r="AQD132" s="118"/>
      <c r="AQE132" s="118"/>
      <c r="AQF132" s="118"/>
      <c r="AQG132" s="118"/>
      <c r="AQH132" s="118"/>
      <c r="AQI132" s="118"/>
      <c r="AQJ132" s="118"/>
      <c r="AQK132" s="118"/>
      <c r="AQL132" s="118"/>
      <c r="AQM132" s="118"/>
      <c r="AQN132" s="118"/>
      <c r="AQO132" s="118"/>
      <c r="AQP132" s="118"/>
      <c r="AQQ132" s="118"/>
      <c r="AQR132" s="118"/>
      <c r="AQS132" s="118"/>
      <c r="AQT132" s="118"/>
      <c r="AQU132" s="118"/>
      <c r="AQV132" s="118"/>
      <c r="AQW132" s="118"/>
      <c r="AQX132" s="118"/>
      <c r="AQY132" s="118"/>
      <c r="AQZ132" s="118"/>
      <c r="ARA132" s="118"/>
      <c r="ARB132" s="118"/>
      <c r="ARC132" s="118"/>
      <c r="ARD132" s="118"/>
      <c r="ARE132" s="118"/>
      <c r="ARF132" s="118"/>
      <c r="ARG132" s="118"/>
      <c r="ARH132" s="118"/>
      <c r="ARI132" s="118"/>
      <c r="ARJ132" s="118"/>
      <c r="ARK132" s="118"/>
      <c r="ARL132" s="118"/>
      <c r="ARM132" s="118"/>
      <c r="ARN132" s="118"/>
      <c r="ARO132" s="118"/>
      <c r="ARP132" s="118"/>
      <c r="ARQ132" s="118"/>
      <c r="ARR132" s="118"/>
      <c r="ARS132" s="118"/>
      <c r="ART132" s="118"/>
      <c r="ARU132" s="118"/>
      <c r="ARV132" s="118"/>
      <c r="ARW132" s="118"/>
      <c r="ARX132" s="118"/>
      <c r="ARY132" s="118"/>
      <c r="ARZ132" s="118"/>
      <c r="ASA132" s="118"/>
      <c r="ASB132" s="118"/>
      <c r="ASC132" s="118"/>
      <c r="ASD132" s="118"/>
      <c r="ASE132" s="118"/>
      <c r="ASF132" s="118"/>
      <c r="ASG132" s="118"/>
      <c r="ASH132" s="118"/>
      <c r="ASI132" s="118"/>
      <c r="ASJ132" s="118"/>
      <c r="ASK132" s="118"/>
      <c r="ASL132" s="118"/>
      <c r="ASM132" s="118"/>
      <c r="ASN132" s="118"/>
      <c r="ASO132" s="118"/>
      <c r="ASP132" s="118"/>
      <c r="ASQ132" s="118"/>
      <c r="ASR132" s="118"/>
      <c r="ASS132" s="118"/>
      <c r="AST132" s="118"/>
      <c r="ASU132" s="118"/>
      <c r="ASV132" s="118"/>
      <c r="ASW132" s="118"/>
      <c r="ASX132" s="118"/>
      <c r="ASY132" s="118"/>
      <c r="ASZ132" s="118"/>
      <c r="ATA132" s="118"/>
      <c r="ATB132" s="118"/>
      <c r="ATC132" s="118"/>
      <c r="ATD132" s="118"/>
      <c r="ATE132" s="118"/>
      <c r="ATF132" s="118"/>
      <c r="ATG132" s="118"/>
      <c r="ATH132" s="118"/>
      <c r="ATI132" s="118"/>
      <c r="ATJ132" s="118"/>
      <c r="ATK132" s="118"/>
      <c r="ATL132" s="118"/>
      <c r="ATM132" s="118"/>
      <c r="ATN132" s="118"/>
      <c r="ATO132" s="118"/>
      <c r="ATP132" s="118"/>
      <c r="ATQ132" s="118"/>
      <c r="ATR132" s="118"/>
      <c r="ATS132" s="118"/>
      <c r="ATT132" s="118"/>
      <c r="ATU132" s="118"/>
      <c r="ATV132" s="118"/>
      <c r="ATW132" s="118"/>
      <c r="ATX132" s="118"/>
      <c r="ATY132" s="118"/>
      <c r="ATZ132" s="118"/>
      <c r="AUA132" s="118"/>
      <c r="AUB132" s="118"/>
      <c r="AUC132" s="118"/>
      <c r="AUD132" s="118"/>
      <c r="AUE132" s="118"/>
      <c r="AUF132" s="118"/>
      <c r="AUG132" s="118"/>
      <c r="AUH132" s="118"/>
      <c r="AUI132" s="118"/>
      <c r="AUJ132" s="118"/>
      <c r="AUK132" s="118"/>
      <c r="AUL132" s="118"/>
      <c r="AUM132" s="118"/>
      <c r="AUN132" s="118"/>
      <c r="AUO132" s="118"/>
      <c r="AUP132" s="118"/>
      <c r="AUQ132" s="118"/>
      <c r="AUR132" s="118"/>
      <c r="AUS132" s="118"/>
      <c r="AUT132" s="118"/>
      <c r="AUU132" s="118"/>
      <c r="AUV132" s="118"/>
      <c r="AUW132" s="118"/>
      <c r="AUX132" s="118"/>
      <c r="AUY132" s="118"/>
      <c r="AUZ132" s="118"/>
      <c r="AVA132" s="118"/>
      <c r="AVB132" s="118"/>
      <c r="AVC132" s="118"/>
      <c r="AVD132" s="118"/>
      <c r="AVE132" s="118"/>
      <c r="AVF132" s="118"/>
      <c r="AVG132" s="118"/>
      <c r="AVH132" s="118"/>
      <c r="AVI132" s="118"/>
      <c r="AVJ132" s="118"/>
      <c r="AVK132" s="118"/>
      <c r="AVL132" s="118"/>
      <c r="AVM132" s="118"/>
      <c r="AVN132" s="118"/>
      <c r="AVO132" s="118"/>
      <c r="AVP132" s="118"/>
      <c r="AVQ132" s="118"/>
      <c r="AVR132" s="118"/>
      <c r="AVS132" s="118"/>
      <c r="AVT132" s="118"/>
      <c r="AVU132" s="118"/>
      <c r="AVV132" s="118"/>
      <c r="AVW132" s="118"/>
      <c r="AVX132" s="118"/>
      <c r="AVY132" s="118"/>
      <c r="AVZ132" s="118"/>
      <c r="AWA132" s="118"/>
      <c r="AWB132" s="118"/>
      <c r="AWC132" s="118"/>
      <c r="AWD132" s="118"/>
      <c r="AWE132" s="118"/>
      <c r="AWF132" s="118"/>
      <c r="AWG132" s="118"/>
      <c r="AWH132" s="118"/>
      <c r="AWI132" s="118"/>
      <c r="AWJ132" s="118"/>
      <c r="AWK132" s="118"/>
      <c r="AWL132" s="118"/>
      <c r="AWM132" s="118"/>
      <c r="AWN132" s="118"/>
      <c r="AWO132" s="118"/>
      <c r="AWP132" s="118"/>
      <c r="AWQ132" s="118"/>
      <c r="AWR132" s="118"/>
      <c r="AWS132" s="118"/>
      <c r="AWT132" s="118"/>
      <c r="AWU132" s="118"/>
      <c r="AWV132" s="118"/>
      <c r="AWW132" s="118"/>
      <c r="AWX132" s="118"/>
      <c r="AWY132" s="118"/>
      <c r="AWZ132" s="118"/>
      <c r="AXA132" s="118"/>
      <c r="AXB132" s="118"/>
      <c r="AXC132" s="118"/>
      <c r="AXD132" s="118"/>
      <c r="AXE132" s="118"/>
      <c r="AXF132" s="118"/>
      <c r="AXG132" s="118"/>
      <c r="AXH132" s="118"/>
      <c r="AXI132" s="118"/>
      <c r="AXJ132" s="118"/>
      <c r="AXK132" s="118"/>
      <c r="AXL132" s="118"/>
      <c r="AXM132" s="118"/>
      <c r="AXN132" s="118"/>
      <c r="AXO132" s="118"/>
      <c r="AXP132" s="118"/>
      <c r="AXQ132" s="118"/>
      <c r="AXR132" s="118"/>
      <c r="AXS132" s="118"/>
      <c r="AXT132" s="118"/>
      <c r="AXU132" s="118"/>
      <c r="AXV132" s="118"/>
      <c r="AXW132" s="118"/>
      <c r="AXX132" s="118"/>
      <c r="AXY132" s="118"/>
      <c r="AXZ132" s="118"/>
      <c r="AYA132" s="118"/>
      <c r="AYB132" s="118"/>
      <c r="AYC132" s="118"/>
      <c r="AYD132" s="118"/>
      <c r="AYE132" s="118"/>
      <c r="AYF132" s="118"/>
      <c r="AYG132" s="118"/>
      <c r="AYH132" s="118"/>
      <c r="AYI132" s="118"/>
      <c r="AYJ132" s="118"/>
      <c r="AYK132" s="118"/>
      <c r="AYL132" s="118"/>
      <c r="AYM132" s="118"/>
      <c r="AYN132" s="118"/>
      <c r="AYO132" s="118"/>
      <c r="AYP132" s="118"/>
      <c r="AYQ132" s="118"/>
      <c r="AYR132" s="118"/>
      <c r="AYS132" s="118"/>
      <c r="AYT132" s="118"/>
      <c r="AYU132" s="118"/>
      <c r="AYV132" s="118"/>
      <c r="AYW132" s="118"/>
      <c r="AYX132" s="118"/>
      <c r="AYY132" s="118"/>
      <c r="AYZ132" s="118"/>
      <c r="AZA132" s="118"/>
      <c r="AZB132" s="118"/>
      <c r="AZC132" s="118"/>
      <c r="AZD132" s="118"/>
      <c r="AZE132" s="118"/>
      <c r="AZF132" s="118"/>
      <c r="AZG132" s="118"/>
      <c r="AZH132" s="118"/>
      <c r="AZI132" s="118"/>
      <c r="AZJ132" s="118"/>
      <c r="AZK132" s="118"/>
      <c r="AZL132" s="118"/>
      <c r="AZM132" s="118"/>
      <c r="AZN132" s="118"/>
      <c r="AZO132" s="118"/>
      <c r="AZP132" s="118"/>
      <c r="AZQ132" s="118"/>
      <c r="AZR132" s="118"/>
      <c r="AZS132" s="118"/>
      <c r="AZT132" s="118"/>
      <c r="AZU132" s="118"/>
      <c r="AZV132" s="118"/>
      <c r="AZW132" s="118"/>
      <c r="AZX132" s="118"/>
      <c r="AZY132" s="118"/>
      <c r="AZZ132" s="118"/>
      <c r="BAA132" s="118"/>
      <c r="BAB132" s="118"/>
      <c r="BAC132" s="118"/>
      <c r="BAD132" s="118"/>
      <c r="BAE132" s="118"/>
      <c r="BAF132" s="118"/>
      <c r="BAG132" s="118"/>
      <c r="BAH132" s="118"/>
      <c r="BAI132" s="118"/>
      <c r="BAJ132" s="118"/>
      <c r="BAK132" s="118"/>
      <c r="BAL132" s="118"/>
      <c r="BAM132" s="118"/>
      <c r="BAN132" s="118"/>
      <c r="BAO132" s="118"/>
      <c r="BAP132" s="118"/>
      <c r="BAQ132" s="118"/>
      <c r="BAR132" s="118"/>
      <c r="BAS132" s="118"/>
      <c r="BAT132" s="118"/>
      <c r="BAU132" s="118"/>
      <c r="BAV132" s="118"/>
      <c r="BAW132" s="118"/>
      <c r="BAX132" s="118"/>
      <c r="BAY132" s="118"/>
      <c r="BAZ132" s="118"/>
      <c r="BBA132" s="118"/>
      <c r="BBB132" s="118"/>
      <c r="BBC132" s="118"/>
      <c r="BBD132" s="118"/>
      <c r="BBE132" s="118"/>
      <c r="BBF132" s="118"/>
      <c r="BBG132" s="118"/>
      <c r="BBH132" s="118"/>
      <c r="BBI132" s="118"/>
      <c r="BBJ132" s="118"/>
      <c r="BBK132" s="118"/>
      <c r="BBL132" s="118"/>
      <c r="BBM132" s="118"/>
      <c r="BBN132" s="118"/>
      <c r="BBO132" s="118"/>
      <c r="BBP132" s="118"/>
      <c r="BBQ132" s="118"/>
      <c r="BBR132" s="118"/>
      <c r="BBS132" s="118"/>
      <c r="BBT132" s="118"/>
      <c r="BBU132" s="118"/>
      <c r="BBV132" s="118"/>
      <c r="BBW132" s="118"/>
      <c r="BBX132" s="118"/>
      <c r="BBY132" s="118"/>
      <c r="BBZ132" s="118"/>
      <c r="BCA132" s="118"/>
      <c r="BCB132" s="118"/>
      <c r="BCC132" s="118"/>
      <c r="BCD132" s="118"/>
      <c r="BCE132" s="118"/>
      <c r="BCF132" s="118"/>
      <c r="BCG132" s="118"/>
      <c r="BCH132" s="118"/>
      <c r="BCI132" s="118"/>
      <c r="BCJ132" s="118"/>
      <c r="BCK132" s="118"/>
      <c r="BCL132" s="118"/>
      <c r="BCM132" s="118"/>
      <c r="BCN132" s="118"/>
      <c r="BCO132" s="118"/>
      <c r="BCP132" s="118"/>
      <c r="BCQ132" s="118"/>
      <c r="BCR132" s="118"/>
      <c r="BCS132" s="118"/>
      <c r="BCT132" s="118"/>
      <c r="BCU132" s="118"/>
      <c r="BCV132" s="118"/>
      <c r="BCW132" s="118"/>
      <c r="BCX132" s="118"/>
      <c r="BCY132" s="118"/>
      <c r="BCZ132" s="118"/>
      <c r="BDA132" s="118"/>
      <c r="BDB132" s="118"/>
      <c r="BDC132" s="118"/>
      <c r="BDD132" s="118"/>
      <c r="BDE132" s="118"/>
      <c r="BDF132" s="118"/>
      <c r="BDG132" s="118"/>
      <c r="BDH132" s="118"/>
      <c r="BDI132" s="118"/>
      <c r="BDJ132" s="118"/>
      <c r="BDK132" s="118"/>
      <c r="BDL132" s="118"/>
      <c r="BDM132" s="118"/>
      <c r="BDN132" s="118"/>
      <c r="BDO132" s="118"/>
      <c r="BDP132" s="118"/>
      <c r="BDQ132" s="118"/>
      <c r="BDR132" s="118"/>
      <c r="BDS132" s="118"/>
      <c r="BDT132" s="118"/>
      <c r="BDU132" s="118"/>
      <c r="BDV132" s="118"/>
      <c r="BDW132" s="118"/>
      <c r="BDX132" s="118"/>
      <c r="BDY132" s="118"/>
      <c r="BDZ132" s="118"/>
      <c r="BEA132" s="118"/>
      <c r="BEB132" s="118"/>
      <c r="BEC132" s="118"/>
      <c r="BED132" s="118"/>
      <c r="BEE132" s="118"/>
      <c r="BEF132" s="118"/>
      <c r="BEG132" s="118"/>
      <c r="BEH132" s="118"/>
      <c r="BEI132" s="118"/>
      <c r="BEJ132" s="118"/>
      <c r="BEK132" s="118"/>
      <c r="BEL132" s="118"/>
      <c r="BEM132" s="118"/>
      <c r="BEN132" s="118"/>
      <c r="BEO132" s="118"/>
      <c r="BEP132" s="118"/>
      <c r="BEQ132" s="118"/>
      <c r="BER132" s="118"/>
      <c r="BES132" s="118"/>
      <c r="BET132" s="118"/>
      <c r="BEU132" s="118"/>
      <c r="BEV132" s="118"/>
      <c r="BEW132" s="118"/>
      <c r="BEX132" s="118"/>
      <c r="BEY132" s="118"/>
      <c r="BEZ132" s="118"/>
      <c r="BFA132" s="118"/>
      <c r="BFB132" s="118"/>
      <c r="BFC132" s="118"/>
      <c r="BFD132" s="118"/>
      <c r="BFE132" s="118"/>
      <c r="BFF132" s="118"/>
      <c r="BFG132" s="118"/>
      <c r="BFH132" s="118"/>
      <c r="BFI132" s="118"/>
      <c r="BFJ132" s="118"/>
      <c r="BFK132" s="118"/>
      <c r="BFL132" s="118"/>
      <c r="BFM132" s="118"/>
      <c r="BFN132" s="118"/>
      <c r="BFO132" s="118"/>
      <c r="BFP132" s="118"/>
      <c r="BFQ132" s="118"/>
      <c r="BFR132" s="118"/>
      <c r="BFS132" s="118"/>
      <c r="BFT132" s="118"/>
      <c r="BFU132" s="118"/>
      <c r="BFV132" s="118"/>
      <c r="BFW132" s="118"/>
      <c r="BFX132" s="118"/>
      <c r="BFY132" s="118"/>
      <c r="BFZ132" s="118"/>
      <c r="BGA132" s="118"/>
      <c r="BGB132" s="118"/>
      <c r="BGC132" s="118"/>
      <c r="BGD132" s="118"/>
      <c r="BGE132" s="118"/>
      <c r="BGF132" s="118"/>
      <c r="BGG132" s="118"/>
      <c r="BGH132" s="118"/>
      <c r="BGI132" s="118"/>
      <c r="BGJ132" s="118"/>
      <c r="BGK132" s="118"/>
      <c r="BGL132" s="118"/>
      <c r="BGM132" s="118"/>
      <c r="BGN132" s="118"/>
      <c r="BGO132" s="118"/>
      <c r="BGP132" s="118"/>
      <c r="BGQ132" s="118"/>
      <c r="BGR132" s="118"/>
      <c r="BGS132" s="118"/>
      <c r="BGT132" s="118"/>
      <c r="BGU132" s="118"/>
      <c r="BGV132" s="118"/>
      <c r="BGW132" s="118"/>
      <c r="BGX132" s="118"/>
      <c r="BGY132" s="118"/>
      <c r="BGZ132" s="118"/>
      <c r="BHA132" s="118"/>
      <c r="BHB132" s="118"/>
      <c r="BHC132" s="118"/>
      <c r="BHD132" s="118"/>
      <c r="BHE132" s="118"/>
      <c r="BHF132" s="118"/>
      <c r="BHG132" s="118"/>
      <c r="BHH132" s="118"/>
      <c r="BHI132" s="118"/>
      <c r="BHJ132" s="118"/>
      <c r="BHK132" s="118"/>
      <c r="BHL132" s="118"/>
      <c r="BHM132" s="118"/>
      <c r="BHN132" s="118"/>
      <c r="BHO132" s="118"/>
      <c r="BHP132" s="118"/>
      <c r="BHQ132" s="118"/>
      <c r="BHR132" s="118"/>
      <c r="BHS132" s="118"/>
      <c r="BHT132" s="118"/>
      <c r="BHU132" s="118"/>
      <c r="BHV132" s="118"/>
      <c r="BHW132" s="118"/>
      <c r="BHX132" s="118"/>
      <c r="BHY132" s="118"/>
      <c r="BHZ132" s="118"/>
      <c r="BIA132" s="118"/>
      <c r="BIB132" s="118"/>
      <c r="BIC132" s="118"/>
      <c r="BID132" s="118"/>
      <c r="BIE132" s="118"/>
      <c r="BIF132" s="118"/>
      <c r="BIG132" s="118"/>
      <c r="BIH132" s="118"/>
      <c r="BII132" s="118"/>
      <c r="BIJ132" s="118"/>
      <c r="BIK132" s="118"/>
      <c r="BIL132" s="118"/>
      <c r="BIM132" s="118"/>
      <c r="BIN132" s="118"/>
      <c r="BIO132" s="118"/>
      <c r="BIP132" s="118"/>
      <c r="BIQ132" s="118"/>
      <c r="BIR132" s="118"/>
      <c r="BIS132" s="118"/>
      <c r="BIT132" s="118"/>
      <c r="BIU132" s="118"/>
      <c r="BIV132" s="118"/>
      <c r="BIW132" s="118"/>
      <c r="BIX132" s="118"/>
      <c r="BIY132" s="118"/>
      <c r="BIZ132" s="118"/>
      <c r="BJA132" s="118"/>
      <c r="BJB132" s="118"/>
      <c r="BJC132" s="118"/>
      <c r="BJD132" s="118"/>
      <c r="BJE132" s="118"/>
      <c r="BJF132" s="118"/>
      <c r="BJG132" s="118"/>
      <c r="BJH132" s="118"/>
      <c r="BJI132" s="118"/>
      <c r="BJJ132" s="118"/>
      <c r="BJK132" s="118"/>
      <c r="BJL132" s="118"/>
      <c r="BJM132" s="118"/>
      <c r="BJN132" s="118"/>
      <c r="BJO132" s="118"/>
      <c r="BJP132" s="118"/>
      <c r="BJQ132" s="118"/>
      <c r="BJR132" s="118"/>
      <c r="BJS132" s="118"/>
      <c r="BJT132" s="118"/>
      <c r="BJU132" s="118"/>
      <c r="BJV132" s="118"/>
      <c r="BJW132" s="118"/>
      <c r="BJX132" s="118"/>
      <c r="BJY132" s="118"/>
      <c r="BJZ132" s="118"/>
      <c r="BKA132" s="118"/>
      <c r="BKB132" s="118"/>
      <c r="BKC132" s="118"/>
      <c r="BKD132" s="118"/>
      <c r="BKE132" s="118"/>
      <c r="BKF132" s="118"/>
      <c r="BKG132" s="118"/>
      <c r="BKH132" s="118"/>
      <c r="BKI132" s="118"/>
      <c r="BKJ132" s="118"/>
      <c r="BKK132" s="118"/>
      <c r="BKL132" s="118"/>
      <c r="BKM132" s="118"/>
      <c r="BKN132" s="118"/>
      <c r="BKO132" s="118"/>
      <c r="BKP132" s="118"/>
      <c r="BKQ132" s="118"/>
      <c r="BKR132" s="118"/>
      <c r="BKS132" s="118"/>
      <c r="BKT132" s="118"/>
      <c r="BKU132" s="118"/>
      <c r="BKV132" s="118"/>
      <c r="BKW132" s="118"/>
      <c r="BKX132" s="118"/>
      <c r="BKY132" s="118"/>
      <c r="BKZ132" s="118"/>
      <c r="BLA132" s="118"/>
      <c r="BLB132" s="118"/>
      <c r="BLC132" s="118"/>
      <c r="BLD132" s="118"/>
      <c r="BLE132" s="118"/>
      <c r="BLF132" s="118"/>
      <c r="BLG132" s="118"/>
      <c r="BLH132" s="118"/>
      <c r="BLI132" s="118"/>
      <c r="BLJ132" s="118"/>
      <c r="BLK132" s="118"/>
      <c r="BLL132" s="118"/>
      <c r="BLM132" s="118"/>
      <c r="BLN132" s="118"/>
      <c r="BLO132" s="118"/>
      <c r="BLP132" s="118"/>
      <c r="BLQ132" s="118"/>
      <c r="BLR132" s="118"/>
      <c r="BLS132" s="118"/>
      <c r="BLT132" s="118"/>
      <c r="BLU132" s="118"/>
      <c r="BLV132" s="118"/>
      <c r="BLW132" s="118"/>
      <c r="BLX132" s="118"/>
      <c r="BLY132" s="118"/>
      <c r="BLZ132" s="118"/>
      <c r="BMA132" s="118"/>
      <c r="BMB132" s="118"/>
      <c r="BMC132" s="118"/>
      <c r="BMD132" s="118"/>
      <c r="BME132" s="118"/>
      <c r="BMF132" s="118"/>
      <c r="BMG132" s="118"/>
      <c r="BMH132" s="118"/>
      <c r="BMI132" s="118"/>
      <c r="BMJ132" s="118"/>
      <c r="BMK132" s="118"/>
      <c r="BML132" s="118"/>
      <c r="BMM132" s="118"/>
      <c r="BMN132" s="118"/>
      <c r="BMO132" s="118"/>
      <c r="BMP132" s="118"/>
      <c r="BMQ132" s="118"/>
      <c r="BMR132" s="118"/>
      <c r="BMS132" s="118"/>
      <c r="BMT132" s="118"/>
      <c r="BMU132" s="118"/>
      <c r="BMV132" s="118"/>
      <c r="BMW132" s="118"/>
      <c r="BMX132" s="118"/>
      <c r="BMY132" s="118"/>
      <c r="BMZ132" s="118"/>
      <c r="BNA132" s="118"/>
      <c r="BNB132" s="118"/>
      <c r="BNC132" s="118"/>
      <c r="BND132" s="118"/>
      <c r="BNE132" s="118"/>
      <c r="BNF132" s="118"/>
      <c r="BNG132" s="118"/>
      <c r="BNH132" s="118"/>
      <c r="BNI132" s="118"/>
      <c r="BNJ132" s="118"/>
      <c r="BNK132" s="118"/>
      <c r="BNL132" s="118"/>
      <c r="BNM132" s="118"/>
      <c r="BNN132" s="118"/>
      <c r="BNO132" s="118"/>
      <c r="BNP132" s="118"/>
      <c r="BNQ132" s="118"/>
      <c r="BNR132" s="118"/>
      <c r="BNS132" s="118"/>
      <c r="BNT132" s="118"/>
      <c r="BNU132" s="118"/>
      <c r="BNV132" s="118"/>
      <c r="BNW132" s="118"/>
      <c r="BNX132" s="118"/>
      <c r="BNY132" s="118"/>
      <c r="BNZ132" s="118"/>
      <c r="BOA132" s="118"/>
      <c r="BOB132" s="118"/>
      <c r="BOC132" s="118"/>
      <c r="BOD132" s="118"/>
      <c r="BOE132" s="118"/>
      <c r="BOF132" s="118"/>
      <c r="BOG132" s="118"/>
      <c r="BOH132" s="118"/>
      <c r="BOI132" s="118"/>
      <c r="BOJ132" s="118"/>
      <c r="BOK132" s="118"/>
      <c r="BOL132" s="118"/>
      <c r="BOM132" s="118"/>
      <c r="BON132" s="118"/>
      <c r="BOO132" s="118"/>
      <c r="BOP132" s="118"/>
      <c r="BOQ132" s="118"/>
      <c r="BOR132" s="118"/>
      <c r="BOS132" s="118"/>
      <c r="BOT132" s="118"/>
      <c r="BOU132" s="118"/>
      <c r="BOV132" s="118"/>
      <c r="BOW132" s="118"/>
      <c r="BOX132" s="118"/>
      <c r="BOY132" s="118"/>
      <c r="BOZ132" s="118"/>
      <c r="BPA132" s="118"/>
      <c r="BPB132" s="118"/>
      <c r="BPC132" s="118"/>
      <c r="BPD132" s="118"/>
      <c r="BPE132" s="118"/>
      <c r="BPF132" s="118"/>
      <c r="BPG132" s="118"/>
      <c r="BPH132" s="118"/>
      <c r="BPI132" s="118"/>
      <c r="BPJ132" s="118"/>
      <c r="BPK132" s="118"/>
      <c r="BPL132" s="118"/>
      <c r="BPM132" s="118"/>
      <c r="BPN132" s="118"/>
      <c r="BPO132" s="118"/>
      <c r="BPP132" s="118"/>
      <c r="BPQ132" s="118"/>
      <c r="BPR132" s="118"/>
      <c r="BPS132" s="118"/>
      <c r="BPT132" s="118"/>
      <c r="BPU132" s="118"/>
      <c r="BPV132" s="118"/>
      <c r="BPW132" s="118"/>
      <c r="BPX132" s="118"/>
      <c r="BPY132" s="118"/>
      <c r="BPZ132" s="118"/>
      <c r="BQA132" s="118"/>
      <c r="BQB132" s="118"/>
      <c r="BQC132" s="118"/>
      <c r="BQD132" s="118"/>
      <c r="BQE132" s="118"/>
      <c r="BQF132" s="118"/>
      <c r="BQG132" s="118"/>
      <c r="BQH132" s="118"/>
      <c r="BQI132" s="118"/>
      <c r="BQJ132" s="118"/>
      <c r="BQK132" s="118"/>
      <c r="BQL132" s="118"/>
      <c r="BQM132" s="118"/>
      <c r="BQN132" s="118"/>
      <c r="BQO132" s="118"/>
      <c r="BQP132" s="118"/>
      <c r="BQQ132" s="118"/>
      <c r="BQR132" s="118"/>
      <c r="BQS132" s="118"/>
      <c r="BQT132" s="118"/>
      <c r="BQU132" s="118"/>
      <c r="BQV132" s="118"/>
      <c r="BQW132" s="118"/>
      <c r="BQX132" s="118"/>
      <c r="BQY132" s="118"/>
      <c r="BQZ132" s="118"/>
      <c r="BRA132" s="118"/>
      <c r="BRB132" s="118"/>
      <c r="BRC132" s="118"/>
      <c r="BRD132" s="118"/>
      <c r="BRE132" s="118"/>
      <c r="BRF132" s="118"/>
      <c r="BRG132" s="118"/>
      <c r="BRH132" s="118"/>
      <c r="BRI132" s="118"/>
      <c r="BRJ132" s="118"/>
      <c r="BRK132" s="118"/>
      <c r="BRL132" s="118"/>
      <c r="BRM132" s="118"/>
      <c r="BRN132" s="118"/>
      <c r="BRO132" s="118"/>
      <c r="BRP132" s="118"/>
      <c r="BRQ132" s="118"/>
      <c r="BRR132" s="118"/>
      <c r="BRS132" s="118"/>
      <c r="BRT132" s="118"/>
      <c r="BRU132" s="118"/>
      <c r="BRV132" s="118"/>
      <c r="BRW132" s="118"/>
      <c r="BRX132" s="118"/>
      <c r="BRY132" s="118"/>
      <c r="BRZ132" s="118"/>
      <c r="BSA132" s="118"/>
      <c r="BSB132" s="118"/>
      <c r="BSC132" s="118"/>
      <c r="BSD132" s="118"/>
      <c r="BSE132" s="118"/>
      <c r="BSF132" s="118"/>
      <c r="BSG132" s="118"/>
      <c r="BSH132" s="118"/>
      <c r="BSI132" s="118"/>
      <c r="BSJ132" s="118"/>
      <c r="BSK132" s="118"/>
      <c r="BSL132" s="118"/>
      <c r="BSM132" s="118"/>
      <c r="BSN132" s="118"/>
      <c r="BSO132" s="118"/>
      <c r="BSP132" s="118"/>
      <c r="BSQ132" s="118"/>
      <c r="BSR132" s="118"/>
      <c r="BSS132" s="118"/>
      <c r="BST132" s="118"/>
      <c r="BSU132" s="118"/>
      <c r="BSV132" s="118"/>
      <c r="BSW132" s="118"/>
      <c r="BSX132" s="118"/>
      <c r="BSY132" s="118"/>
      <c r="BSZ132" s="118"/>
      <c r="BTA132" s="118"/>
      <c r="BTB132" s="118"/>
      <c r="BTC132" s="118"/>
      <c r="BTD132" s="118"/>
      <c r="BTE132" s="118"/>
      <c r="BTF132" s="118"/>
      <c r="BTG132" s="118"/>
      <c r="BTH132" s="118"/>
      <c r="BTI132" s="118"/>
      <c r="BTJ132" s="118"/>
      <c r="BTK132" s="118"/>
      <c r="BTL132" s="118"/>
      <c r="BTM132" s="118"/>
      <c r="BTN132" s="118"/>
      <c r="BTO132" s="118"/>
      <c r="BTP132" s="118"/>
      <c r="BTQ132" s="118"/>
      <c r="BTR132" s="118"/>
      <c r="BTS132" s="118"/>
      <c r="BTT132" s="118"/>
      <c r="BTU132" s="118"/>
      <c r="BTV132" s="118"/>
      <c r="BTW132" s="118"/>
      <c r="BTX132" s="118"/>
      <c r="BTY132" s="118"/>
      <c r="BTZ132" s="118"/>
      <c r="BUA132" s="118"/>
      <c r="BUB132" s="118"/>
      <c r="BUC132" s="118"/>
      <c r="BUD132" s="118"/>
      <c r="BUE132" s="118"/>
      <c r="BUF132" s="118"/>
      <c r="BUG132" s="118"/>
      <c r="BUH132" s="118"/>
      <c r="BUI132" s="118"/>
      <c r="BUJ132" s="118"/>
      <c r="BUK132" s="118"/>
      <c r="BUL132" s="118"/>
      <c r="BUM132" s="118"/>
      <c r="BUN132" s="118"/>
      <c r="BUO132" s="118"/>
      <c r="BUP132" s="118"/>
      <c r="BUQ132" s="118"/>
      <c r="BUR132" s="118"/>
      <c r="BUS132" s="118"/>
      <c r="BUT132" s="118"/>
      <c r="BUU132" s="118"/>
      <c r="BUV132" s="118"/>
      <c r="BUW132" s="118"/>
      <c r="BUX132" s="118"/>
      <c r="BUY132" s="118"/>
      <c r="BUZ132" s="118"/>
      <c r="BVA132" s="118"/>
      <c r="BVB132" s="118"/>
      <c r="BVC132" s="118"/>
      <c r="BVD132" s="118"/>
      <c r="BVE132" s="118"/>
      <c r="BVF132" s="118"/>
      <c r="BVG132" s="118"/>
      <c r="BVH132" s="118"/>
      <c r="BVI132" s="118"/>
      <c r="BVJ132" s="118"/>
      <c r="BVK132" s="118"/>
      <c r="BVL132" s="118"/>
      <c r="BVM132" s="118"/>
      <c r="BVN132" s="118"/>
      <c r="BVO132" s="118"/>
      <c r="BVP132" s="118"/>
      <c r="BVQ132" s="118"/>
      <c r="BVR132" s="118"/>
      <c r="BVS132" s="118"/>
      <c r="BVT132" s="118"/>
      <c r="BVU132" s="118"/>
      <c r="BVV132" s="118"/>
      <c r="BVW132" s="118"/>
      <c r="BVX132" s="118"/>
      <c r="BVY132" s="118"/>
      <c r="BVZ132" s="118"/>
      <c r="BWA132" s="118"/>
      <c r="BWB132" s="118"/>
      <c r="BWC132" s="118"/>
      <c r="BWD132" s="118"/>
      <c r="BWE132" s="118"/>
      <c r="BWF132" s="118"/>
      <c r="BWG132" s="118"/>
      <c r="BWH132" s="118"/>
      <c r="BWI132" s="118"/>
      <c r="BWJ132" s="118"/>
      <c r="BWK132" s="118"/>
      <c r="BWL132" s="118"/>
      <c r="BWM132" s="118"/>
      <c r="BWN132" s="118"/>
      <c r="BWO132" s="118"/>
      <c r="BWP132" s="118"/>
      <c r="BWQ132" s="118"/>
      <c r="BWR132" s="118"/>
      <c r="BWS132" s="118"/>
      <c r="BWT132" s="118"/>
      <c r="BWU132" s="118"/>
      <c r="BWV132" s="118"/>
      <c r="BWW132" s="118"/>
      <c r="BWX132" s="118"/>
      <c r="BWY132" s="118"/>
      <c r="BWZ132" s="118"/>
      <c r="BXA132" s="118"/>
      <c r="BXB132" s="118"/>
      <c r="BXC132" s="118"/>
      <c r="BXD132" s="118"/>
      <c r="BXE132" s="118"/>
      <c r="BXF132" s="118"/>
      <c r="BXG132" s="118"/>
      <c r="BXH132" s="118"/>
      <c r="BXI132" s="118"/>
      <c r="BXJ132" s="118"/>
      <c r="BXK132" s="118"/>
      <c r="BXL132" s="118"/>
      <c r="BXM132" s="118"/>
      <c r="BXN132" s="118"/>
      <c r="BXO132" s="118"/>
      <c r="BXP132" s="118"/>
      <c r="BXQ132" s="118"/>
      <c r="BXR132" s="118"/>
      <c r="BXS132" s="118"/>
      <c r="BXT132" s="118"/>
      <c r="BXU132" s="118"/>
      <c r="BXV132" s="118"/>
      <c r="BXW132" s="118"/>
      <c r="BXX132" s="118"/>
      <c r="BXY132" s="118"/>
      <c r="BXZ132" s="118"/>
      <c r="BYA132" s="118"/>
      <c r="BYB132" s="118"/>
      <c r="BYC132" s="118"/>
      <c r="BYD132" s="118"/>
      <c r="BYE132" s="118"/>
      <c r="BYF132" s="118"/>
      <c r="BYG132" s="118"/>
      <c r="BYH132" s="118"/>
      <c r="BYI132" s="118"/>
      <c r="BYJ132" s="118"/>
      <c r="BYK132" s="118"/>
      <c r="BYL132" s="118"/>
      <c r="BYM132" s="118"/>
      <c r="BYN132" s="118"/>
      <c r="BYO132" s="118"/>
      <c r="BYP132" s="118"/>
      <c r="BYQ132" s="118"/>
      <c r="BYR132" s="118"/>
      <c r="BYS132" s="118"/>
      <c r="BYT132" s="118"/>
      <c r="BYU132" s="118"/>
      <c r="BYV132" s="118"/>
      <c r="BYW132" s="118"/>
      <c r="BYX132" s="118"/>
      <c r="BYY132" s="118"/>
      <c r="BYZ132" s="118"/>
      <c r="BZA132" s="118"/>
      <c r="BZB132" s="118"/>
      <c r="BZC132" s="118"/>
      <c r="BZD132" s="118"/>
      <c r="BZE132" s="118"/>
      <c r="BZF132" s="118"/>
      <c r="BZG132" s="118"/>
      <c r="BZH132" s="118"/>
      <c r="BZI132" s="118"/>
      <c r="BZJ132" s="118"/>
      <c r="BZK132" s="118"/>
      <c r="BZL132" s="118"/>
      <c r="BZM132" s="118"/>
      <c r="BZN132" s="118"/>
      <c r="BZO132" s="118"/>
      <c r="BZP132" s="118"/>
      <c r="BZQ132" s="118"/>
      <c r="BZR132" s="118"/>
      <c r="BZS132" s="118"/>
      <c r="BZT132" s="118"/>
      <c r="BZU132" s="118"/>
      <c r="BZV132" s="118"/>
      <c r="BZW132" s="118"/>
      <c r="BZX132" s="118"/>
      <c r="BZY132" s="118"/>
      <c r="BZZ132" s="118"/>
      <c r="CAA132" s="118"/>
      <c r="CAB132" s="118"/>
      <c r="CAC132" s="118"/>
      <c r="CAD132" s="118"/>
      <c r="CAE132" s="118"/>
      <c r="CAF132" s="118"/>
      <c r="CAG132" s="118"/>
      <c r="CAH132" s="118"/>
      <c r="CAI132" s="118"/>
      <c r="CAJ132" s="118"/>
      <c r="CAK132" s="118"/>
      <c r="CAL132" s="118"/>
      <c r="CAM132" s="118"/>
      <c r="CAN132" s="118"/>
      <c r="CAO132" s="118"/>
      <c r="CAP132" s="118"/>
      <c r="CAQ132" s="118"/>
      <c r="CAR132" s="118"/>
      <c r="CAS132" s="118"/>
      <c r="CAT132" s="118"/>
      <c r="CAU132" s="118"/>
      <c r="CAV132" s="118"/>
      <c r="CAW132" s="118"/>
      <c r="CAX132" s="118"/>
      <c r="CAY132" s="118"/>
      <c r="CAZ132" s="118"/>
      <c r="CBA132" s="118"/>
      <c r="CBB132" s="118"/>
      <c r="CBC132" s="118"/>
      <c r="CBD132" s="118"/>
      <c r="CBE132" s="118"/>
      <c r="CBF132" s="118"/>
      <c r="CBG132" s="118"/>
      <c r="CBH132" s="118"/>
      <c r="CBI132" s="118"/>
      <c r="CBJ132" s="118"/>
      <c r="CBK132" s="118"/>
      <c r="CBL132" s="118"/>
      <c r="CBM132" s="118"/>
      <c r="CBN132" s="118"/>
      <c r="CBO132" s="118"/>
      <c r="CBP132" s="118"/>
      <c r="CBQ132" s="118"/>
      <c r="CBR132" s="118"/>
      <c r="CBS132" s="118"/>
      <c r="CBT132" s="118"/>
      <c r="CBU132" s="118"/>
      <c r="CBV132" s="118"/>
      <c r="CBW132" s="118"/>
      <c r="CBX132" s="118"/>
      <c r="CBY132" s="118"/>
      <c r="CBZ132" s="118"/>
      <c r="CCA132" s="118"/>
      <c r="CCB132" s="118"/>
      <c r="CCC132" s="118"/>
      <c r="CCD132" s="118"/>
      <c r="CCE132" s="118"/>
      <c r="CCF132" s="118"/>
      <c r="CCG132" s="118"/>
      <c r="CCH132" s="118"/>
      <c r="CCI132" s="118"/>
      <c r="CCJ132" s="118"/>
      <c r="CCK132" s="118"/>
      <c r="CCL132" s="118"/>
      <c r="CCM132" s="118"/>
      <c r="CCN132" s="118"/>
      <c r="CCO132" s="118"/>
      <c r="CCP132" s="118"/>
      <c r="CCQ132" s="118"/>
      <c r="CCR132" s="118"/>
      <c r="CCS132" s="118"/>
      <c r="CCT132" s="118"/>
      <c r="CCU132" s="118"/>
      <c r="CCV132" s="118"/>
      <c r="CCW132" s="118"/>
      <c r="CCX132" s="118"/>
      <c r="CCY132" s="118"/>
      <c r="CCZ132" s="118"/>
      <c r="CDA132" s="118"/>
      <c r="CDB132" s="118"/>
      <c r="CDC132" s="118"/>
      <c r="CDD132" s="118"/>
      <c r="CDE132" s="118"/>
      <c r="CDF132" s="118"/>
      <c r="CDG132" s="118"/>
      <c r="CDH132" s="118"/>
      <c r="CDI132" s="118"/>
      <c r="CDJ132" s="118"/>
      <c r="CDK132" s="118"/>
      <c r="CDL132" s="118"/>
      <c r="CDM132" s="118"/>
      <c r="CDN132" s="118"/>
      <c r="CDO132" s="118"/>
      <c r="CDP132" s="118"/>
      <c r="CDQ132" s="118"/>
      <c r="CDR132" s="118"/>
      <c r="CDS132" s="118"/>
      <c r="CDT132" s="118"/>
      <c r="CDU132" s="118"/>
      <c r="CDV132" s="118"/>
      <c r="CDW132" s="118"/>
      <c r="CDX132" s="118"/>
      <c r="CDY132" s="118"/>
      <c r="CDZ132" s="118"/>
      <c r="CEA132" s="118"/>
      <c r="CEB132" s="118"/>
      <c r="CEC132" s="118"/>
      <c r="CED132" s="118"/>
      <c r="CEE132" s="118"/>
      <c r="CEF132" s="118"/>
      <c r="CEG132" s="118"/>
      <c r="CEH132" s="118"/>
      <c r="CEI132" s="118"/>
      <c r="CEJ132" s="118"/>
      <c r="CEK132" s="118"/>
      <c r="CEL132" s="118"/>
      <c r="CEM132" s="118"/>
      <c r="CEN132" s="118"/>
      <c r="CEO132" s="118"/>
      <c r="CEP132" s="118"/>
      <c r="CEQ132" s="118"/>
      <c r="CER132" s="118"/>
      <c r="CES132" s="118"/>
      <c r="CET132" s="118"/>
      <c r="CEU132" s="118"/>
      <c r="CEV132" s="118"/>
      <c r="CEW132" s="118"/>
      <c r="CEX132" s="118"/>
      <c r="CEY132" s="118"/>
      <c r="CEZ132" s="118"/>
      <c r="CFA132" s="118"/>
      <c r="CFB132" s="118"/>
      <c r="CFC132" s="118"/>
      <c r="CFD132" s="118"/>
      <c r="CFE132" s="118"/>
      <c r="CFF132" s="118"/>
      <c r="CFG132" s="118"/>
      <c r="CFH132" s="118"/>
      <c r="CFI132" s="118"/>
      <c r="CFJ132" s="118"/>
      <c r="CFK132" s="118"/>
      <c r="CFL132" s="118"/>
      <c r="CFM132" s="118"/>
      <c r="CFN132" s="118"/>
      <c r="CFO132" s="118"/>
      <c r="CFP132" s="118"/>
      <c r="CFQ132" s="118"/>
      <c r="CFR132" s="118"/>
      <c r="CFS132" s="118"/>
      <c r="CFT132" s="118"/>
      <c r="CFU132" s="118"/>
      <c r="CFV132" s="118"/>
      <c r="CFW132" s="118"/>
      <c r="CFX132" s="118"/>
      <c r="CFY132" s="118"/>
      <c r="CFZ132" s="118"/>
      <c r="CGA132" s="118"/>
      <c r="CGB132" s="118"/>
      <c r="CGC132" s="118"/>
      <c r="CGD132" s="118"/>
      <c r="CGE132" s="118"/>
      <c r="CGF132" s="118"/>
      <c r="CGG132" s="118"/>
      <c r="CGH132" s="118"/>
      <c r="CGI132" s="118"/>
      <c r="CGJ132" s="118"/>
      <c r="CGK132" s="118"/>
      <c r="CGL132" s="118"/>
      <c r="CGM132" s="118"/>
      <c r="CGN132" s="118"/>
      <c r="CGO132" s="118"/>
      <c r="CGP132" s="118"/>
      <c r="CGQ132" s="118"/>
      <c r="CGR132" s="118"/>
      <c r="CGS132" s="118"/>
      <c r="CGT132" s="118"/>
      <c r="CGU132" s="118"/>
      <c r="CGV132" s="118"/>
      <c r="CGW132" s="118"/>
      <c r="CGX132" s="118"/>
      <c r="CGY132" s="118"/>
      <c r="CGZ132" s="118"/>
      <c r="CHA132" s="118"/>
      <c r="CHB132" s="118"/>
      <c r="CHC132" s="118"/>
      <c r="CHD132" s="118"/>
      <c r="CHE132" s="118"/>
      <c r="CHF132" s="118"/>
      <c r="CHG132" s="118"/>
      <c r="CHH132" s="118"/>
      <c r="CHI132" s="118"/>
      <c r="CHJ132" s="118"/>
      <c r="CHK132" s="118"/>
      <c r="CHL132" s="118"/>
      <c r="CHM132" s="118"/>
      <c r="CHN132" s="118"/>
      <c r="CHO132" s="118"/>
      <c r="CHP132" s="118"/>
      <c r="CHQ132" s="118"/>
      <c r="CHR132" s="118"/>
      <c r="CHS132" s="118"/>
      <c r="CHT132" s="118"/>
      <c r="CHU132" s="118"/>
      <c r="CHV132" s="118"/>
      <c r="CHW132" s="118"/>
      <c r="CHX132" s="118"/>
      <c r="CHY132" s="118"/>
      <c r="CHZ132" s="118"/>
      <c r="CIA132" s="118"/>
      <c r="CIB132" s="118"/>
      <c r="CIC132" s="118"/>
      <c r="CID132" s="118"/>
      <c r="CIE132" s="118"/>
      <c r="CIF132" s="118"/>
      <c r="CIG132" s="118"/>
      <c r="CIH132" s="118"/>
      <c r="CII132" s="118"/>
      <c r="CIJ132" s="118"/>
      <c r="CIK132" s="118"/>
      <c r="CIL132" s="118"/>
      <c r="CIM132" s="118"/>
      <c r="CIN132" s="118"/>
      <c r="CIO132" s="118"/>
      <c r="CIP132" s="118"/>
      <c r="CIQ132" s="118"/>
      <c r="CIR132" s="118"/>
      <c r="CIS132" s="118"/>
      <c r="CIT132" s="118"/>
      <c r="CIU132" s="118"/>
      <c r="CIV132" s="118"/>
      <c r="CIW132" s="118"/>
      <c r="CIX132" s="118"/>
      <c r="CIY132" s="118"/>
      <c r="CIZ132" s="118"/>
      <c r="CJA132" s="118"/>
      <c r="CJB132" s="118"/>
      <c r="CJC132" s="118"/>
      <c r="CJD132" s="118"/>
      <c r="CJE132" s="118"/>
      <c r="CJF132" s="118"/>
      <c r="CJG132" s="118"/>
      <c r="CJH132" s="118"/>
      <c r="CJI132" s="118"/>
      <c r="CJJ132" s="118"/>
      <c r="CJK132" s="118"/>
      <c r="CJL132" s="118"/>
      <c r="CJM132" s="118"/>
      <c r="CJN132" s="118"/>
      <c r="CJO132" s="118"/>
      <c r="CJP132" s="118"/>
      <c r="CJQ132" s="118"/>
      <c r="CJR132" s="118"/>
      <c r="CJS132" s="118"/>
      <c r="CJT132" s="118"/>
      <c r="CJU132" s="118"/>
      <c r="CJV132" s="118"/>
      <c r="CJW132" s="118"/>
      <c r="CJX132" s="118"/>
      <c r="CJY132" s="118"/>
      <c r="CJZ132" s="118"/>
      <c r="CKA132" s="118"/>
      <c r="CKB132" s="118"/>
      <c r="CKC132" s="118"/>
      <c r="CKD132" s="118"/>
      <c r="CKE132" s="118"/>
      <c r="CKF132" s="118"/>
      <c r="CKG132" s="118"/>
      <c r="CKH132" s="118"/>
      <c r="CKI132" s="118"/>
      <c r="CKJ132" s="118"/>
      <c r="CKK132" s="118"/>
      <c r="CKL132" s="118"/>
      <c r="CKM132" s="118"/>
      <c r="CKN132" s="118"/>
      <c r="CKO132" s="118"/>
      <c r="CKP132" s="118"/>
      <c r="CKQ132" s="118"/>
      <c r="CKR132" s="118"/>
      <c r="CKS132" s="118"/>
      <c r="CKT132" s="118"/>
      <c r="CKU132" s="118"/>
      <c r="CKV132" s="118"/>
      <c r="CKW132" s="118"/>
      <c r="CKX132" s="118"/>
      <c r="CKY132" s="118"/>
      <c r="CKZ132" s="118"/>
      <c r="CLA132" s="118"/>
      <c r="CLB132" s="118"/>
      <c r="CLC132" s="118"/>
      <c r="CLD132" s="118"/>
      <c r="CLE132" s="118"/>
      <c r="CLF132" s="118"/>
      <c r="CLG132" s="118"/>
      <c r="CLH132" s="118"/>
      <c r="CLI132" s="118"/>
      <c r="CLJ132" s="118"/>
      <c r="CLK132" s="118"/>
      <c r="CLL132" s="118"/>
      <c r="CLM132" s="118"/>
      <c r="CLN132" s="118"/>
      <c r="CLO132" s="118"/>
      <c r="CLP132" s="118"/>
      <c r="CLQ132" s="118"/>
      <c r="CLR132" s="118"/>
      <c r="CLS132" s="118"/>
      <c r="CLT132" s="118"/>
      <c r="CLU132" s="118"/>
      <c r="CLV132" s="118"/>
      <c r="CLW132" s="118"/>
      <c r="CLX132" s="118"/>
      <c r="CLY132" s="118"/>
      <c r="CLZ132" s="118"/>
      <c r="CMA132" s="118"/>
      <c r="CMB132" s="118"/>
      <c r="CMC132" s="118"/>
      <c r="CMD132" s="118"/>
      <c r="CME132" s="118"/>
      <c r="CMF132" s="118"/>
      <c r="CMG132" s="118"/>
      <c r="CMH132" s="118"/>
      <c r="CMI132" s="118"/>
      <c r="CMJ132" s="118"/>
      <c r="CMK132" s="118"/>
      <c r="CML132" s="118"/>
      <c r="CMM132" s="118"/>
      <c r="CMN132" s="118"/>
      <c r="CMO132" s="118"/>
      <c r="CMP132" s="118"/>
      <c r="CMQ132" s="118"/>
      <c r="CMR132" s="118"/>
      <c r="CMS132" s="118"/>
      <c r="CMT132" s="118"/>
      <c r="CMU132" s="118"/>
      <c r="CMV132" s="118"/>
      <c r="CMW132" s="118"/>
      <c r="CMX132" s="118"/>
      <c r="CMY132" s="118"/>
      <c r="CMZ132" s="118"/>
      <c r="CNA132" s="118"/>
      <c r="CNB132" s="118"/>
      <c r="CNC132" s="118"/>
      <c r="CND132" s="118"/>
      <c r="CNE132" s="118"/>
      <c r="CNF132" s="118"/>
      <c r="CNG132" s="118"/>
      <c r="CNH132" s="118"/>
      <c r="CNI132" s="118"/>
      <c r="CNJ132" s="118"/>
      <c r="CNK132" s="118"/>
      <c r="CNL132" s="118"/>
      <c r="CNM132" s="118"/>
      <c r="CNN132" s="118"/>
      <c r="CNO132" s="118"/>
      <c r="CNP132" s="118"/>
      <c r="CNQ132" s="118"/>
      <c r="CNR132" s="118"/>
      <c r="CNS132" s="118"/>
      <c r="CNT132" s="118"/>
      <c r="CNU132" s="118"/>
      <c r="CNV132" s="118"/>
      <c r="CNW132" s="118"/>
      <c r="CNX132" s="118"/>
      <c r="CNY132" s="118"/>
      <c r="CNZ132" s="118"/>
      <c r="COA132" s="118"/>
      <c r="COB132" s="118"/>
      <c r="COC132" s="118"/>
      <c r="COD132" s="118"/>
      <c r="COE132" s="118"/>
      <c r="COF132" s="118"/>
      <c r="COG132" s="118"/>
      <c r="COH132" s="118"/>
      <c r="COI132" s="118"/>
      <c r="COJ132" s="118"/>
      <c r="COK132" s="118"/>
      <c r="COL132" s="118"/>
      <c r="COM132" s="118"/>
      <c r="CON132" s="118"/>
      <c r="COO132" s="118"/>
      <c r="COP132" s="118"/>
      <c r="COQ132" s="118"/>
      <c r="COR132" s="118"/>
      <c r="COS132" s="118"/>
      <c r="COT132" s="118"/>
      <c r="COU132" s="118"/>
      <c r="COV132" s="118"/>
      <c r="COW132" s="118"/>
      <c r="COX132" s="118"/>
      <c r="COY132" s="118"/>
      <c r="COZ132" s="118"/>
      <c r="CPA132" s="118"/>
      <c r="CPB132" s="118"/>
      <c r="CPC132" s="118"/>
      <c r="CPD132" s="118"/>
      <c r="CPE132" s="118"/>
      <c r="CPF132" s="118"/>
      <c r="CPG132" s="118"/>
      <c r="CPH132" s="118"/>
      <c r="CPI132" s="118"/>
      <c r="CPJ132" s="118"/>
      <c r="CPK132" s="118"/>
      <c r="CPL132" s="118"/>
      <c r="CPM132" s="118"/>
      <c r="CPN132" s="118"/>
      <c r="CPO132" s="118"/>
      <c r="CPP132" s="118"/>
      <c r="CPQ132" s="118"/>
      <c r="CPR132" s="118"/>
      <c r="CPS132" s="118"/>
      <c r="CPT132" s="118"/>
      <c r="CPU132" s="118"/>
      <c r="CPV132" s="118"/>
      <c r="CPW132" s="118"/>
      <c r="CPX132" s="118"/>
      <c r="CPY132" s="118"/>
      <c r="CPZ132" s="118"/>
      <c r="CQA132" s="118"/>
      <c r="CQB132" s="118"/>
      <c r="CQC132" s="118"/>
      <c r="CQD132" s="118"/>
      <c r="CQE132" s="118"/>
      <c r="CQF132" s="118"/>
      <c r="CQG132" s="118"/>
      <c r="CQH132" s="118"/>
      <c r="CQI132" s="118"/>
      <c r="CQJ132" s="118"/>
      <c r="CQK132" s="118"/>
      <c r="CQL132" s="118"/>
      <c r="CQM132" s="118"/>
      <c r="CQN132" s="118"/>
      <c r="CQO132" s="118"/>
      <c r="CQP132" s="118"/>
      <c r="CQQ132" s="118"/>
      <c r="CQR132" s="118"/>
      <c r="CQS132" s="118"/>
      <c r="CQT132" s="118"/>
      <c r="CQU132" s="118"/>
      <c r="CQV132" s="118"/>
      <c r="CQW132" s="118"/>
      <c r="CQX132" s="118"/>
      <c r="CQY132" s="118"/>
      <c r="CQZ132" s="118"/>
      <c r="CRA132" s="118"/>
      <c r="CRB132" s="118"/>
      <c r="CRC132" s="118"/>
      <c r="CRD132" s="118"/>
      <c r="CRE132" s="118"/>
      <c r="CRF132" s="118"/>
      <c r="CRG132" s="118"/>
      <c r="CRH132" s="118"/>
      <c r="CRI132" s="118"/>
      <c r="CRJ132" s="118"/>
      <c r="CRK132" s="118"/>
      <c r="CRL132" s="118"/>
      <c r="CRM132" s="118"/>
      <c r="CRN132" s="118"/>
      <c r="CRO132" s="118"/>
      <c r="CRP132" s="118"/>
      <c r="CRQ132" s="118"/>
      <c r="CRR132" s="118"/>
      <c r="CRS132" s="118"/>
      <c r="CRT132" s="118"/>
      <c r="CRU132" s="118"/>
      <c r="CRV132" s="118"/>
      <c r="CRW132" s="118"/>
      <c r="CRX132" s="118"/>
      <c r="CRY132" s="118"/>
      <c r="CRZ132" s="118"/>
      <c r="CSA132" s="118"/>
      <c r="CSB132" s="118"/>
      <c r="CSC132" s="118"/>
      <c r="CSD132" s="118"/>
      <c r="CSE132" s="118"/>
      <c r="CSF132" s="118"/>
      <c r="CSG132" s="118"/>
      <c r="CSH132" s="118"/>
      <c r="CSI132" s="118"/>
      <c r="CSJ132" s="118"/>
      <c r="CSK132" s="118"/>
      <c r="CSL132" s="118"/>
      <c r="CSM132" s="118"/>
      <c r="CSN132" s="118"/>
      <c r="CSO132" s="118"/>
      <c r="CSP132" s="118"/>
      <c r="CSQ132" s="118"/>
      <c r="CSR132" s="118"/>
      <c r="CSS132" s="118"/>
      <c r="CST132" s="118"/>
      <c r="CSU132" s="118"/>
      <c r="CSV132" s="118"/>
      <c r="CSW132" s="118"/>
      <c r="CSX132" s="118"/>
      <c r="CSY132" s="118"/>
      <c r="CSZ132" s="118"/>
      <c r="CTA132" s="118"/>
      <c r="CTB132" s="118"/>
      <c r="CTC132" s="118"/>
      <c r="CTD132" s="118"/>
      <c r="CTE132" s="118"/>
      <c r="CTF132" s="118"/>
      <c r="CTG132" s="118"/>
      <c r="CTH132" s="118"/>
      <c r="CTI132" s="118"/>
      <c r="CTJ132" s="118"/>
      <c r="CTK132" s="118"/>
      <c r="CTL132" s="118"/>
      <c r="CTM132" s="118"/>
      <c r="CTN132" s="118"/>
      <c r="CTO132" s="118"/>
      <c r="CTP132" s="118"/>
      <c r="CTQ132" s="118"/>
      <c r="CTR132" s="118"/>
      <c r="CTS132" s="118"/>
      <c r="CTT132" s="118"/>
      <c r="CTU132" s="118"/>
      <c r="CTV132" s="118"/>
      <c r="CTW132" s="118"/>
      <c r="CTX132" s="118"/>
      <c r="CTY132" s="118"/>
      <c r="CTZ132" s="118"/>
      <c r="CUA132" s="118"/>
      <c r="CUB132" s="118"/>
      <c r="CUC132" s="118"/>
      <c r="CUD132" s="118"/>
      <c r="CUE132" s="118"/>
      <c r="CUF132" s="118"/>
      <c r="CUG132" s="118"/>
      <c r="CUH132" s="118"/>
      <c r="CUI132" s="118"/>
      <c r="CUJ132" s="118"/>
      <c r="CUK132" s="118"/>
      <c r="CUL132" s="118"/>
      <c r="CUM132" s="118"/>
      <c r="CUN132" s="118"/>
      <c r="CUO132" s="118"/>
      <c r="CUP132" s="118"/>
      <c r="CUQ132" s="118"/>
      <c r="CUR132" s="118"/>
      <c r="CUS132" s="118"/>
      <c r="CUT132" s="118"/>
      <c r="CUU132" s="118"/>
      <c r="CUV132" s="118"/>
      <c r="CUW132" s="118"/>
      <c r="CUX132" s="118"/>
      <c r="CUY132" s="118"/>
      <c r="CUZ132" s="118"/>
      <c r="CVA132" s="118"/>
      <c r="CVB132" s="118"/>
      <c r="CVC132" s="118"/>
      <c r="CVD132" s="118"/>
      <c r="CVE132" s="118"/>
      <c r="CVF132" s="118"/>
      <c r="CVG132" s="118"/>
      <c r="CVH132" s="118"/>
      <c r="CVI132" s="118"/>
      <c r="CVJ132" s="118"/>
      <c r="CVK132" s="118"/>
      <c r="CVL132" s="118"/>
      <c r="CVM132" s="118"/>
      <c r="CVN132" s="118"/>
      <c r="CVO132" s="118"/>
      <c r="CVP132" s="118"/>
      <c r="CVQ132" s="118"/>
      <c r="CVR132" s="118"/>
      <c r="CVS132" s="118"/>
      <c r="CVT132" s="118"/>
      <c r="CVU132" s="118"/>
      <c r="CVV132" s="118"/>
      <c r="CVW132" s="118"/>
      <c r="CVX132" s="118"/>
      <c r="CVY132" s="118"/>
      <c r="CVZ132" s="118"/>
      <c r="CWA132" s="118"/>
      <c r="CWB132" s="118"/>
      <c r="CWC132" s="118"/>
      <c r="CWD132" s="118"/>
      <c r="CWE132" s="118"/>
      <c r="CWF132" s="118"/>
      <c r="CWG132" s="118"/>
      <c r="CWH132" s="118"/>
      <c r="CWI132" s="118"/>
      <c r="CWJ132" s="118"/>
      <c r="CWK132" s="118"/>
      <c r="CWL132" s="118"/>
      <c r="CWM132" s="118"/>
      <c r="CWN132" s="118"/>
      <c r="CWO132" s="118"/>
      <c r="CWP132" s="118"/>
      <c r="CWQ132" s="118"/>
      <c r="CWR132" s="118"/>
      <c r="CWS132" s="118"/>
      <c r="CWT132" s="118"/>
      <c r="CWU132" s="118"/>
      <c r="CWV132" s="118"/>
      <c r="CWW132" s="118"/>
      <c r="CWX132" s="118"/>
      <c r="CWY132" s="118"/>
      <c r="CWZ132" s="118"/>
      <c r="CXA132" s="118"/>
      <c r="CXB132" s="118"/>
      <c r="CXC132" s="118"/>
      <c r="CXD132" s="118"/>
      <c r="CXE132" s="118"/>
      <c r="CXF132" s="118"/>
      <c r="CXG132" s="118"/>
      <c r="CXH132" s="118"/>
      <c r="CXI132" s="118"/>
      <c r="CXJ132" s="118"/>
      <c r="CXK132" s="118"/>
      <c r="CXL132" s="118"/>
      <c r="CXM132" s="118"/>
      <c r="CXN132" s="118"/>
      <c r="CXO132" s="118"/>
      <c r="CXP132" s="118"/>
      <c r="CXQ132" s="118"/>
      <c r="CXR132" s="118"/>
      <c r="CXS132" s="118"/>
      <c r="CXT132" s="118"/>
      <c r="CXU132" s="118"/>
      <c r="CXV132" s="118"/>
      <c r="CXW132" s="118"/>
      <c r="CXX132" s="118"/>
      <c r="CXY132" s="118"/>
      <c r="CXZ132" s="118"/>
      <c r="CYA132" s="118"/>
      <c r="CYB132" s="118"/>
      <c r="CYC132" s="118"/>
      <c r="CYD132" s="118"/>
      <c r="CYE132" s="118"/>
      <c r="CYF132" s="118"/>
      <c r="CYG132" s="118"/>
      <c r="CYH132" s="118"/>
      <c r="CYI132" s="118"/>
      <c r="CYJ132" s="118"/>
      <c r="CYK132" s="118"/>
      <c r="CYL132" s="118"/>
      <c r="CYM132" s="118"/>
      <c r="CYN132" s="118"/>
      <c r="CYO132" s="118"/>
      <c r="CYP132" s="118"/>
      <c r="CYQ132" s="118"/>
      <c r="CYR132" s="118"/>
      <c r="CYS132" s="118"/>
      <c r="CYT132" s="118"/>
      <c r="CYU132" s="118"/>
      <c r="CYV132" s="118"/>
      <c r="CYW132" s="118"/>
      <c r="CYX132" s="118"/>
      <c r="CYY132" s="118"/>
      <c r="CYZ132" s="118"/>
      <c r="CZA132" s="118"/>
      <c r="CZB132" s="118"/>
      <c r="CZC132" s="118"/>
      <c r="CZD132" s="118"/>
      <c r="CZE132" s="118"/>
      <c r="CZF132" s="118"/>
      <c r="CZG132" s="118"/>
      <c r="CZH132" s="118"/>
      <c r="CZI132" s="118"/>
      <c r="CZJ132" s="118"/>
      <c r="CZK132" s="118"/>
      <c r="CZL132" s="118"/>
      <c r="CZM132" s="118"/>
      <c r="CZN132" s="118"/>
      <c r="CZO132" s="118"/>
      <c r="CZP132" s="118"/>
      <c r="CZQ132" s="118"/>
      <c r="CZR132" s="118"/>
      <c r="CZS132" s="118"/>
      <c r="CZT132" s="118"/>
      <c r="CZU132" s="118"/>
      <c r="CZV132" s="118"/>
      <c r="CZW132" s="118"/>
      <c r="CZX132" s="118"/>
      <c r="CZY132" s="118"/>
      <c r="CZZ132" s="118"/>
      <c r="DAA132" s="118"/>
      <c r="DAB132" s="118"/>
      <c r="DAC132" s="118"/>
      <c r="DAD132" s="118"/>
      <c r="DAE132" s="118"/>
      <c r="DAF132" s="118"/>
      <c r="DAG132" s="118"/>
      <c r="DAH132" s="118"/>
      <c r="DAI132" s="118"/>
      <c r="DAJ132" s="118"/>
      <c r="DAK132" s="118"/>
      <c r="DAL132" s="118"/>
      <c r="DAM132" s="118"/>
      <c r="DAN132" s="118"/>
      <c r="DAO132" s="118"/>
      <c r="DAP132" s="118"/>
      <c r="DAQ132" s="118"/>
      <c r="DAR132" s="118"/>
      <c r="DAS132" s="118"/>
      <c r="DAT132" s="118"/>
      <c r="DAU132" s="118"/>
      <c r="DAV132" s="118"/>
      <c r="DAW132" s="118"/>
      <c r="DAX132" s="118"/>
      <c r="DAY132" s="118"/>
      <c r="DAZ132" s="118"/>
      <c r="DBA132" s="118"/>
      <c r="DBB132" s="118"/>
      <c r="DBC132" s="118"/>
      <c r="DBD132" s="118"/>
      <c r="DBE132" s="118"/>
      <c r="DBF132" s="118"/>
      <c r="DBG132" s="118"/>
      <c r="DBH132" s="118"/>
      <c r="DBI132" s="118"/>
      <c r="DBJ132" s="118"/>
      <c r="DBK132" s="118"/>
      <c r="DBL132" s="118"/>
      <c r="DBM132" s="118"/>
      <c r="DBN132" s="118"/>
      <c r="DBO132" s="118"/>
      <c r="DBP132" s="118"/>
      <c r="DBQ132" s="118"/>
      <c r="DBR132" s="118"/>
      <c r="DBS132" s="118"/>
      <c r="DBT132" s="118"/>
      <c r="DBU132" s="118"/>
      <c r="DBV132" s="118"/>
      <c r="DBW132" s="118"/>
      <c r="DBX132" s="118"/>
      <c r="DBY132" s="118"/>
      <c r="DBZ132" s="118"/>
      <c r="DCA132" s="118"/>
      <c r="DCB132" s="118"/>
      <c r="DCC132" s="118"/>
      <c r="DCD132" s="118"/>
      <c r="DCE132" s="118"/>
      <c r="DCF132" s="118"/>
      <c r="DCG132" s="118"/>
      <c r="DCH132" s="118"/>
      <c r="DCI132" s="118"/>
      <c r="DCJ132" s="118"/>
      <c r="DCK132" s="118"/>
      <c r="DCL132" s="118"/>
      <c r="DCM132" s="118"/>
      <c r="DCN132" s="118"/>
      <c r="DCO132" s="118"/>
      <c r="DCP132" s="118"/>
      <c r="DCQ132" s="118"/>
      <c r="DCR132" s="118"/>
      <c r="DCS132" s="118"/>
      <c r="DCT132" s="118"/>
      <c r="DCU132" s="118"/>
      <c r="DCV132" s="118"/>
      <c r="DCW132" s="118"/>
      <c r="DCX132" s="118"/>
      <c r="DCY132" s="118"/>
      <c r="DCZ132" s="118"/>
      <c r="DDA132" s="118"/>
      <c r="DDB132" s="118"/>
      <c r="DDC132" s="118"/>
      <c r="DDD132" s="118"/>
      <c r="DDE132" s="118"/>
      <c r="DDF132" s="118"/>
      <c r="DDG132" s="118"/>
      <c r="DDH132" s="118"/>
      <c r="DDI132" s="118"/>
      <c r="DDJ132" s="118"/>
      <c r="DDK132" s="118"/>
      <c r="DDL132" s="118"/>
      <c r="DDM132" s="118"/>
      <c r="DDN132" s="118"/>
      <c r="DDO132" s="118"/>
      <c r="DDP132" s="118"/>
      <c r="DDQ132" s="118"/>
      <c r="DDR132" s="118"/>
      <c r="DDS132" s="118"/>
      <c r="DDT132" s="118"/>
      <c r="DDU132" s="118"/>
      <c r="DDV132" s="118"/>
      <c r="DDW132" s="118"/>
      <c r="DDX132" s="118"/>
      <c r="DDY132" s="118"/>
      <c r="DDZ132" s="118"/>
      <c r="DEA132" s="118"/>
      <c r="DEB132" s="118"/>
      <c r="DEC132" s="118"/>
      <c r="DED132" s="118"/>
      <c r="DEE132" s="118"/>
      <c r="DEF132" s="118"/>
      <c r="DEG132" s="118"/>
      <c r="DEH132" s="118"/>
      <c r="DEI132" s="118"/>
      <c r="DEJ132" s="118"/>
      <c r="DEK132" s="118"/>
      <c r="DEL132" s="118"/>
      <c r="DEM132" s="118"/>
      <c r="DEN132" s="118"/>
      <c r="DEO132" s="118"/>
      <c r="DEP132" s="118"/>
      <c r="DEQ132" s="118"/>
      <c r="DER132" s="118"/>
      <c r="DES132" s="118"/>
      <c r="DET132" s="118"/>
      <c r="DEU132" s="118"/>
      <c r="DEV132" s="118"/>
      <c r="DEW132" s="118"/>
      <c r="DEX132" s="118"/>
      <c r="DEY132" s="118"/>
      <c r="DEZ132" s="118"/>
      <c r="DFA132" s="118"/>
      <c r="DFB132" s="118"/>
      <c r="DFC132" s="118"/>
      <c r="DFD132" s="118"/>
      <c r="DFE132" s="118"/>
      <c r="DFF132" s="118"/>
      <c r="DFG132" s="118"/>
      <c r="DFH132" s="118"/>
      <c r="DFI132" s="118"/>
      <c r="DFJ132" s="118"/>
      <c r="DFK132" s="118"/>
      <c r="DFL132" s="118"/>
      <c r="DFM132" s="118"/>
      <c r="DFN132" s="118"/>
      <c r="DFO132" s="118"/>
      <c r="DFP132" s="118"/>
      <c r="DFQ132" s="118"/>
      <c r="DFR132" s="118"/>
      <c r="DFS132" s="118"/>
      <c r="DFT132" s="118"/>
      <c r="DFU132" s="118"/>
      <c r="DFV132" s="118"/>
      <c r="DFW132" s="118"/>
      <c r="DFX132" s="118"/>
      <c r="DFY132" s="118"/>
      <c r="DFZ132" s="118"/>
      <c r="DGA132" s="118"/>
      <c r="DGB132" s="118"/>
      <c r="DGC132" s="118"/>
      <c r="DGD132" s="118"/>
      <c r="DGE132" s="118"/>
      <c r="DGF132" s="118"/>
      <c r="DGG132" s="118"/>
      <c r="DGH132" s="118"/>
      <c r="DGI132" s="118"/>
      <c r="DGJ132" s="118"/>
      <c r="DGK132" s="118"/>
      <c r="DGL132" s="118"/>
      <c r="DGM132" s="118"/>
      <c r="DGN132" s="118"/>
      <c r="DGO132" s="118"/>
      <c r="DGP132" s="118"/>
      <c r="DGQ132" s="118"/>
      <c r="DGR132" s="118"/>
      <c r="DGS132" s="118"/>
      <c r="DGT132" s="118"/>
      <c r="DGU132" s="118"/>
      <c r="DGV132" s="118"/>
      <c r="DGW132" s="118"/>
      <c r="DGX132" s="118"/>
      <c r="DGY132" s="118"/>
      <c r="DGZ132" s="118"/>
      <c r="DHA132" s="118"/>
      <c r="DHB132" s="118"/>
      <c r="DHC132" s="118"/>
      <c r="DHD132" s="118"/>
      <c r="DHE132" s="118"/>
      <c r="DHF132" s="118"/>
      <c r="DHG132" s="118"/>
      <c r="DHH132" s="118"/>
      <c r="DHI132" s="118"/>
      <c r="DHJ132" s="118"/>
      <c r="DHK132" s="118"/>
      <c r="DHL132" s="118"/>
      <c r="DHM132" s="118"/>
      <c r="DHN132" s="118"/>
      <c r="DHO132" s="118"/>
      <c r="DHP132" s="118"/>
      <c r="DHQ132" s="118"/>
      <c r="DHR132" s="118"/>
      <c r="DHS132" s="118"/>
      <c r="DHT132" s="118"/>
      <c r="DHU132" s="118"/>
      <c r="DHV132" s="118"/>
      <c r="DHW132" s="118"/>
      <c r="DHX132" s="118"/>
      <c r="DHY132" s="118"/>
      <c r="DHZ132" s="118"/>
      <c r="DIA132" s="118"/>
      <c r="DIB132" s="118"/>
      <c r="DIC132" s="118"/>
      <c r="DID132" s="118"/>
      <c r="DIE132" s="118"/>
      <c r="DIF132" s="118"/>
      <c r="DIG132" s="118"/>
      <c r="DIH132" s="118"/>
      <c r="DII132" s="118"/>
      <c r="DIJ132" s="118"/>
      <c r="DIK132" s="118"/>
      <c r="DIL132" s="118"/>
      <c r="DIM132" s="118"/>
      <c r="DIN132" s="118"/>
      <c r="DIO132" s="118"/>
      <c r="DIP132" s="118"/>
      <c r="DIQ132" s="118"/>
      <c r="DIR132" s="118"/>
      <c r="DIS132" s="118"/>
      <c r="DIT132" s="118"/>
      <c r="DIU132" s="118"/>
      <c r="DIV132" s="118"/>
      <c r="DIW132" s="118"/>
      <c r="DIX132" s="118"/>
      <c r="DIY132" s="118"/>
      <c r="DIZ132" s="118"/>
      <c r="DJA132" s="118"/>
      <c r="DJB132" s="118"/>
      <c r="DJC132" s="118"/>
      <c r="DJD132" s="118"/>
      <c r="DJE132" s="118"/>
      <c r="DJF132" s="118"/>
      <c r="DJG132" s="118"/>
      <c r="DJH132" s="118"/>
      <c r="DJI132" s="118"/>
      <c r="DJJ132" s="118"/>
      <c r="DJK132" s="118"/>
      <c r="DJL132" s="118"/>
      <c r="DJM132" s="118"/>
      <c r="DJN132" s="118"/>
      <c r="DJO132" s="118"/>
      <c r="DJP132" s="118"/>
      <c r="DJQ132" s="118"/>
      <c r="DJR132" s="118"/>
      <c r="DJS132" s="118"/>
      <c r="DJT132" s="118"/>
      <c r="DJU132" s="118"/>
      <c r="DJV132" s="118"/>
      <c r="DJW132" s="118"/>
      <c r="DJX132" s="118"/>
      <c r="DJY132" s="118"/>
      <c r="DJZ132" s="118"/>
      <c r="DKA132" s="118"/>
      <c r="DKB132" s="118"/>
      <c r="DKC132" s="118"/>
      <c r="DKD132" s="118"/>
      <c r="DKE132" s="118"/>
      <c r="DKF132" s="118"/>
      <c r="DKG132" s="118"/>
      <c r="DKH132" s="118"/>
      <c r="DKI132" s="118"/>
      <c r="DKJ132" s="118"/>
      <c r="DKK132" s="118"/>
      <c r="DKL132" s="118"/>
      <c r="DKM132" s="118"/>
      <c r="DKN132" s="118"/>
      <c r="DKO132" s="118"/>
      <c r="DKP132" s="118"/>
      <c r="DKQ132" s="118"/>
      <c r="DKR132" s="118"/>
      <c r="DKS132" s="118"/>
      <c r="DKT132" s="118"/>
      <c r="DKU132" s="118"/>
      <c r="DKV132" s="118"/>
      <c r="DKW132" s="118"/>
      <c r="DKX132" s="118"/>
      <c r="DKY132" s="118"/>
      <c r="DKZ132" s="118"/>
      <c r="DLA132" s="118"/>
      <c r="DLB132" s="118"/>
      <c r="DLC132" s="118"/>
      <c r="DLD132" s="118"/>
      <c r="DLE132" s="118"/>
      <c r="DLF132" s="118"/>
      <c r="DLG132" s="118"/>
      <c r="DLH132" s="118"/>
      <c r="DLI132" s="118"/>
      <c r="DLJ132" s="118"/>
      <c r="DLK132" s="118"/>
      <c r="DLL132" s="118"/>
      <c r="DLM132" s="118"/>
      <c r="DLN132" s="118"/>
      <c r="DLO132" s="118"/>
      <c r="DLP132" s="118"/>
      <c r="DLQ132" s="118"/>
      <c r="DLR132" s="118"/>
      <c r="DLS132" s="118"/>
      <c r="DLT132" s="118"/>
      <c r="DLU132" s="118"/>
      <c r="DLV132" s="118"/>
      <c r="DLW132" s="118"/>
      <c r="DLX132" s="118"/>
      <c r="DLY132" s="118"/>
      <c r="DLZ132" s="118"/>
      <c r="DMA132" s="118"/>
      <c r="DMB132" s="118"/>
      <c r="DMC132" s="118"/>
      <c r="DMD132" s="118"/>
      <c r="DME132" s="118"/>
      <c r="DMF132" s="118"/>
      <c r="DMG132" s="118"/>
      <c r="DMH132" s="118"/>
      <c r="DMI132" s="118"/>
      <c r="DMJ132" s="118"/>
      <c r="DMK132" s="118"/>
      <c r="DML132" s="118"/>
      <c r="DMM132" s="118"/>
      <c r="DMN132" s="118"/>
      <c r="DMO132" s="118"/>
      <c r="DMP132" s="118"/>
      <c r="DMQ132" s="118"/>
      <c r="DMR132" s="118"/>
      <c r="DMS132" s="118"/>
      <c r="DMT132" s="118"/>
      <c r="DMU132" s="118"/>
      <c r="DMV132" s="118"/>
      <c r="DMW132" s="118"/>
      <c r="DMX132" s="118"/>
      <c r="DMY132" s="118"/>
      <c r="DMZ132" s="118"/>
      <c r="DNA132" s="118"/>
      <c r="DNB132" s="118"/>
      <c r="DNC132" s="118"/>
      <c r="DND132" s="118"/>
      <c r="DNE132" s="118"/>
      <c r="DNF132" s="118"/>
      <c r="DNG132" s="118"/>
      <c r="DNH132" s="118"/>
      <c r="DNI132" s="118"/>
      <c r="DNJ132" s="118"/>
      <c r="DNK132" s="118"/>
      <c r="DNL132" s="118"/>
      <c r="DNM132" s="118"/>
      <c r="DNN132" s="118"/>
      <c r="DNO132" s="118"/>
      <c r="DNP132" s="118"/>
      <c r="DNQ132" s="118"/>
      <c r="DNR132" s="118"/>
      <c r="DNS132" s="118"/>
      <c r="DNT132" s="118"/>
      <c r="DNU132" s="118"/>
      <c r="DNV132" s="118"/>
      <c r="DNW132" s="118"/>
      <c r="DNX132" s="118"/>
      <c r="DNY132" s="118"/>
      <c r="DNZ132" s="118"/>
      <c r="DOA132" s="118"/>
      <c r="DOB132" s="118"/>
      <c r="DOC132" s="118"/>
      <c r="DOD132" s="118"/>
      <c r="DOE132" s="118"/>
      <c r="DOF132" s="118"/>
      <c r="DOG132" s="118"/>
      <c r="DOH132" s="118"/>
      <c r="DOI132" s="118"/>
      <c r="DOJ132" s="118"/>
      <c r="DOK132" s="118"/>
      <c r="DOL132" s="118"/>
      <c r="DOM132" s="118"/>
      <c r="DON132" s="118"/>
      <c r="DOO132" s="118"/>
      <c r="DOP132" s="118"/>
      <c r="DOQ132" s="118"/>
      <c r="DOR132" s="118"/>
      <c r="DOS132" s="118"/>
      <c r="DOT132" s="118"/>
      <c r="DOU132" s="118"/>
      <c r="DOV132" s="118"/>
      <c r="DOW132" s="118"/>
      <c r="DOX132" s="118"/>
      <c r="DOY132" s="118"/>
      <c r="DOZ132" s="118"/>
      <c r="DPA132" s="118"/>
      <c r="DPB132" s="118"/>
      <c r="DPC132" s="118"/>
      <c r="DPD132" s="118"/>
      <c r="DPE132" s="118"/>
      <c r="DPF132" s="118"/>
      <c r="DPG132" s="118"/>
      <c r="DPH132" s="118"/>
      <c r="DPI132" s="118"/>
      <c r="DPJ132" s="118"/>
      <c r="DPK132" s="118"/>
      <c r="DPL132" s="118"/>
      <c r="DPM132" s="118"/>
      <c r="DPN132" s="118"/>
      <c r="DPO132" s="118"/>
      <c r="DPP132" s="118"/>
      <c r="DPQ132" s="118"/>
      <c r="DPR132" s="118"/>
      <c r="DPS132" s="118"/>
      <c r="DPT132" s="118"/>
      <c r="DPU132" s="118"/>
      <c r="DPV132" s="118"/>
      <c r="DPW132" s="118"/>
      <c r="DPX132" s="118"/>
      <c r="DPY132" s="118"/>
      <c r="DPZ132" s="118"/>
      <c r="DQA132" s="118"/>
      <c r="DQB132" s="118"/>
      <c r="DQC132" s="118"/>
      <c r="DQD132" s="118"/>
      <c r="DQE132" s="118"/>
      <c r="DQF132" s="118"/>
      <c r="DQG132" s="118"/>
      <c r="DQH132" s="118"/>
      <c r="DQI132" s="118"/>
      <c r="DQJ132" s="118"/>
      <c r="DQK132" s="118"/>
      <c r="DQL132" s="118"/>
      <c r="DQM132" s="118"/>
      <c r="DQN132" s="118"/>
      <c r="DQO132" s="118"/>
      <c r="DQP132" s="118"/>
      <c r="DQQ132" s="118"/>
      <c r="DQR132" s="118"/>
      <c r="DQS132" s="118"/>
      <c r="DQT132" s="118"/>
      <c r="DQU132" s="118"/>
      <c r="DQV132" s="118"/>
      <c r="DQW132" s="118"/>
      <c r="DQX132" s="118"/>
      <c r="DQY132" s="118"/>
      <c r="DQZ132" s="118"/>
      <c r="DRA132" s="118"/>
      <c r="DRB132" s="118"/>
      <c r="DRC132" s="118"/>
      <c r="DRD132" s="118"/>
      <c r="DRE132" s="118"/>
      <c r="DRF132" s="118"/>
      <c r="DRG132" s="118"/>
      <c r="DRH132" s="118"/>
      <c r="DRI132" s="118"/>
      <c r="DRJ132" s="118"/>
      <c r="DRK132" s="118"/>
      <c r="DRL132" s="118"/>
      <c r="DRM132" s="118"/>
      <c r="DRN132" s="118"/>
      <c r="DRO132" s="118"/>
      <c r="DRP132" s="118"/>
      <c r="DRQ132" s="118"/>
      <c r="DRR132" s="118"/>
      <c r="DRS132" s="118"/>
      <c r="DRT132" s="118"/>
      <c r="DRU132" s="118"/>
      <c r="DRV132" s="118"/>
      <c r="DRW132" s="118"/>
      <c r="DRX132" s="118"/>
      <c r="DRY132" s="118"/>
      <c r="DRZ132" s="118"/>
      <c r="DSA132" s="118"/>
      <c r="DSB132" s="118"/>
      <c r="DSC132" s="118"/>
      <c r="DSD132" s="118"/>
      <c r="DSE132" s="118"/>
      <c r="DSF132" s="118"/>
      <c r="DSG132" s="118"/>
      <c r="DSH132" s="118"/>
      <c r="DSI132" s="118"/>
      <c r="DSJ132" s="118"/>
      <c r="DSK132" s="118"/>
      <c r="DSL132" s="118"/>
      <c r="DSM132" s="118"/>
      <c r="DSN132" s="118"/>
      <c r="DSO132" s="118"/>
      <c r="DSP132" s="118"/>
      <c r="DSQ132" s="118"/>
      <c r="DSR132" s="118"/>
      <c r="DSS132" s="118"/>
      <c r="DST132" s="118"/>
      <c r="DSU132" s="118"/>
      <c r="DSV132" s="118"/>
      <c r="DSW132" s="118"/>
      <c r="DSX132" s="118"/>
      <c r="DSY132" s="118"/>
      <c r="DSZ132" s="118"/>
      <c r="DTA132" s="118"/>
      <c r="DTB132" s="118"/>
      <c r="DTC132" s="118"/>
      <c r="DTD132" s="118"/>
      <c r="DTE132" s="118"/>
      <c r="DTF132" s="118"/>
      <c r="DTG132" s="118"/>
      <c r="DTH132" s="118"/>
      <c r="DTI132" s="118"/>
      <c r="DTJ132" s="118"/>
      <c r="DTK132" s="118"/>
      <c r="DTL132" s="118"/>
      <c r="DTM132" s="118"/>
      <c r="DTN132" s="118"/>
      <c r="DTO132" s="118"/>
      <c r="DTP132" s="118"/>
      <c r="DTQ132" s="118"/>
      <c r="DTR132" s="118"/>
      <c r="DTS132" s="118"/>
      <c r="DTT132" s="118"/>
      <c r="DTU132" s="118"/>
      <c r="DTV132" s="118"/>
      <c r="DTW132" s="118"/>
      <c r="DTX132" s="118"/>
      <c r="DTY132" s="118"/>
      <c r="DTZ132" s="118"/>
      <c r="DUA132" s="118"/>
      <c r="DUB132" s="118"/>
      <c r="DUC132" s="118"/>
      <c r="DUD132" s="118"/>
      <c r="DUE132" s="118"/>
      <c r="DUF132" s="118"/>
      <c r="DUG132" s="118"/>
      <c r="DUH132" s="118"/>
      <c r="DUI132" s="118"/>
      <c r="DUJ132" s="118"/>
      <c r="DUK132" s="118"/>
      <c r="DUL132" s="118"/>
      <c r="DUM132" s="118"/>
      <c r="DUN132" s="118"/>
      <c r="DUO132" s="118"/>
      <c r="DUP132" s="118"/>
      <c r="DUQ132" s="118"/>
      <c r="DUR132" s="118"/>
      <c r="DUS132" s="118"/>
      <c r="DUT132" s="118"/>
      <c r="DUU132" s="118"/>
      <c r="DUV132" s="118"/>
      <c r="DUW132" s="118"/>
      <c r="DUX132" s="118"/>
      <c r="DUY132" s="118"/>
      <c r="DUZ132" s="118"/>
      <c r="DVA132" s="118"/>
      <c r="DVB132" s="118"/>
      <c r="DVC132" s="118"/>
      <c r="DVD132" s="118"/>
      <c r="DVE132" s="118"/>
      <c r="DVF132" s="118"/>
      <c r="DVG132" s="118"/>
      <c r="DVH132" s="118"/>
      <c r="DVI132" s="118"/>
      <c r="DVJ132" s="118"/>
      <c r="DVK132" s="118"/>
      <c r="DVL132" s="118"/>
      <c r="DVM132" s="118"/>
      <c r="DVN132" s="118"/>
      <c r="DVO132" s="118"/>
      <c r="DVP132" s="118"/>
      <c r="DVQ132" s="118"/>
      <c r="DVR132" s="118"/>
      <c r="DVS132" s="118"/>
      <c r="DVT132" s="118"/>
      <c r="DVU132" s="118"/>
      <c r="DVV132" s="118"/>
      <c r="DVW132" s="118"/>
      <c r="DVX132" s="118"/>
      <c r="DVY132" s="118"/>
      <c r="DVZ132" s="118"/>
      <c r="DWA132" s="118"/>
      <c r="DWB132" s="118"/>
      <c r="DWC132" s="118"/>
      <c r="DWD132" s="118"/>
      <c r="DWE132" s="118"/>
      <c r="DWF132" s="118"/>
      <c r="DWG132" s="118"/>
      <c r="DWH132" s="118"/>
      <c r="DWI132" s="118"/>
      <c r="DWJ132" s="118"/>
      <c r="DWK132" s="118"/>
      <c r="DWL132" s="118"/>
      <c r="DWM132" s="118"/>
      <c r="DWN132" s="118"/>
      <c r="DWO132" s="118"/>
      <c r="DWP132" s="118"/>
      <c r="DWQ132" s="118"/>
      <c r="DWR132" s="118"/>
      <c r="DWS132" s="118"/>
      <c r="DWT132" s="118"/>
      <c r="DWU132" s="118"/>
      <c r="DWV132" s="118"/>
      <c r="DWW132" s="118"/>
      <c r="DWX132" s="118"/>
      <c r="DWY132" s="118"/>
      <c r="DWZ132" s="118"/>
      <c r="DXA132" s="118"/>
      <c r="DXB132" s="118"/>
      <c r="DXC132" s="118"/>
      <c r="DXD132" s="118"/>
      <c r="DXE132" s="118"/>
      <c r="DXF132" s="118"/>
      <c r="DXG132" s="118"/>
      <c r="DXH132" s="118"/>
      <c r="DXI132" s="118"/>
      <c r="DXJ132" s="118"/>
      <c r="DXK132" s="118"/>
      <c r="DXL132" s="118"/>
      <c r="DXM132" s="118"/>
      <c r="DXN132" s="118"/>
      <c r="DXO132" s="118"/>
      <c r="DXP132" s="118"/>
      <c r="DXQ132" s="118"/>
      <c r="DXR132" s="118"/>
      <c r="DXS132" s="118"/>
      <c r="DXT132" s="118"/>
      <c r="DXU132" s="118"/>
      <c r="DXV132" s="118"/>
      <c r="DXW132" s="118"/>
      <c r="DXX132" s="118"/>
      <c r="DXY132" s="118"/>
      <c r="DXZ132" s="118"/>
      <c r="DYA132" s="118"/>
      <c r="DYB132" s="118"/>
      <c r="DYC132" s="118"/>
      <c r="DYD132" s="118"/>
      <c r="DYE132" s="118"/>
      <c r="DYF132" s="118"/>
      <c r="DYG132" s="118"/>
      <c r="DYH132" s="118"/>
      <c r="DYI132" s="118"/>
      <c r="DYJ132" s="118"/>
      <c r="DYK132" s="118"/>
      <c r="DYL132" s="118"/>
      <c r="DYM132" s="118"/>
      <c r="DYN132" s="118"/>
      <c r="DYO132" s="118"/>
      <c r="DYP132" s="118"/>
      <c r="DYQ132" s="118"/>
      <c r="DYR132" s="118"/>
      <c r="DYS132" s="118"/>
      <c r="DYT132" s="118"/>
      <c r="DYU132" s="118"/>
      <c r="DYV132" s="118"/>
      <c r="DYW132" s="118"/>
      <c r="DYX132" s="118"/>
      <c r="DYY132" s="118"/>
      <c r="DYZ132" s="118"/>
      <c r="DZA132" s="118"/>
      <c r="DZB132" s="118"/>
      <c r="DZC132" s="118"/>
      <c r="DZD132" s="118"/>
      <c r="DZE132" s="118"/>
      <c r="DZF132" s="118"/>
      <c r="DZG132" s="118"/>
      <c r="DZH132" s="118"/>
      <c r="DZI132" s="118"/>
      <c r="DZJ132" s="118"/>
      <c r="DZK132" s="118"/>
      <c r="DZL132" s="118"/>
      <c r="DZM132" s="118"/>
      <c r="DZN132" s="118"/>
      <c r="DZO132" s="118"/>
      <c r="DZP132" s="118"/>
      <c r="DZQ132" s="118"/>
      <c r="DZR132" s="118"/>
      <c r="DZS132" s="118"/>
      <c r="DZT132" s="118"/>
      <c r="DZU132" s="118"/>
      <c r="DZV132" s="118"/>
      <c r="DZW132" s="118"/>
      <c r="DZX132" s="118"/>
      <c r="DZY132" s="118"/>
      <c r="DZZ132" s="118"/>
      <c r="EAA132" s="118"/>
      <c r="EAB132" s="118"/>
      <c r="EAC132" s="118"/>
      <c r="EAD132" s="118"/>
      <c r="EAE132" s="118"/>
      <c r="EAF132" s="118"/>
      <c r="EAG132" s="118"/>
      <c r="EAH132" s="118"/>
      <c r="EAI132" s="118"/>
      <c r="EAJ132" s="118"/>
      <c r="EAK132" s="118"/>
      <c r="EAL132" s="118"/>
      <c r="EAM132" s="118"/>
      <c r="EAN132" s="118"/>
      <c r="EAO132" s="118"/>
      <c r="EAP132" s="118"/>
      <c r="EAQ132" s="118"/>
      <c r="EAR132" s="118"/>
      <c r="EAS132" s="118"/>
      <c r="EAT132" s="118"/>
      <c r="EAU132" s="118"/>
      <c r="EAV132" s="118"/>
      <c r="EAW132" s="118"/>
      <c r="EAX132" s="118"/>
      <c r="EAY132" s="118"/>
      <c r="EAZ132" s="118"/>
      <c r="EBA132" s="118"/>
      <c r="EBB132" s="118"/>
      <c r="EBC132" s="118"/>
      <c r="EBD132" s="118"/>
      <c r="EBE132" s="118"/>
      <c r="EBF132" s="118"/>
      <c r="EBG132" s="118"/>
      <c r="EBH132" s="118"/>
      <c r="EBI132" s="118"/>
      <c r="EBJ132" s="118"/>
      <c r="EBK132" s="118"/>
      <c r="EBL132" s="118"/>
      <c r="EBM132" s="118"/>
      <c r="EBN132" s="118"/>
      <c r="EBO132" s="118"/>
      <c r="EBP132" s="118"/>
      <c r="EBQ132" s="118"/>
      <c r="EBR132" s="118"/>
      <c r="EBS132" s="118"/>
      <c r="EBT132" s="118"/>
      <c r="EBU132" s="118"/>
      <c r="EBV132" s="118"/>
      <c r="EBW132" s="118"/>
      <c r="EBX132" s="118"/>
      <c r="EBY132" s="118"/>
      <c r="EBZ132" s="118"/>
      <c r="ECA132" s="118"/>
      <c r="ECB132" s="118"/>
      <c r="ECC132" s="118"/>
      <c r="ECD132" s="118"/>
      <c r="ECE132" s="118"/>
      <c r="ECF132" s="118"/>
      <c r="ECG132" s="118"/>
      <c r="ECH132" s="118"/>
      <c r="ECI132" s="118"/>
      <c r="ECJ132" s="118"/>
      <c r="ECK132" s="118"/>
      <c r="ECL132" s="118"/>
      <c r="ECM132" s="118"/>
      <c r="ECN132" s="118"/>
      <c r="ECO132" s="118"/>
      <c r="ECP132" s="118"/>
      <c r="ECQ132" s="118"/>
      <c r="ECR132" s="118"/>
      <c r="ECS132" s="118"/>
      <c r="ECT132" s="118"/>
      <c r="ECU132" s="118"/>
      <c r="ECV132" s="118"/>
      <c r="ECW132" s="118"/>
      <c r="ECX132" s="118"/>
      <c r="ECY132" s="118"/>
      <c r="ECZ132" s="118"/>
      <c r="EDA132" s="118"/>
      <c r="EDB132" s="118"/>
      <c r="EDC132" s="118"/>
      <c r="EDD132" s="118"/>
      <c r="EDE132" s="118"/>
      <c r="EDF132" s="118"/>
      <c r="EDG132" s="118"/>
      <c r="EDH132" s="118"/>
      <c r="EDI132" s="118"/>
      <c r="EDJ132" s="118"/>
      <c r="EDK132" s="118"/>
      <c r="EDL132" s="118"/>
      <c r="EDM132" s="118"/>
      <c r="EDN132" s="118"/>
      <c r="EDO132" s="118"/>
      <c r="EDP132" s="118"/>
      <c r="EDQ132" s="118"/>
      <c r="EDR132" s="118"/>
      <c r="EDS132" s="118"/>
      <c r="EDT132" s="118"/>
      <c r="EDU132" s="118"/>
      <c r="EDV132" s="118"/>
      <c r="EDW132" s="118"/>
      <c r="EDX132" s="118"/>
      <c r="EDY132" s="118"/>
      <c r="EDZ132" s="118"/>
      <c r="EEA132" s="118"/>
      <c r="EEB132" s="118"/>
      <c r="EEC132" s="118"/>
      <c r="EED132" s="118"/>
      <c r="EEE132" s="118"/>
      <c r="EEF132" s="118"/>
      <c r="EEG132" s="118"/>
      <c r="EEH132" s="118"/>
      <c r="EEI132" s="118"/>
      <c r="EEJ132" s="118"/>
      <c r="EEK132" s="118"/>
      <c r="EEL132" s="118"/>
      <c r="EEM132" s="118"/>
      <c r="EEN132" s="118"/>
      <c r="EEO132" s="118"/>
      <c r="EEP132" s="118"/>
      <c r="EEQ132" s="118"/>
      <c r="EER132" s="118"/>
      <c r="EES132" s="118"/>
      <c r="EET132" s="118"/>
      <c r="EEU132" s="118"/>
      <c r="EEV132" s="118"/>
      <c r="EEW132" s="118"/>
      <c r="EEX132" s="118"/>
      <c r="EEY132" s="118"/>
      <c r="EEZ132" s="118"/>
      <c r="EFA132" s="118"/>
      <c r="EFB132" s="118"/>
      <c r="EFC132" s="118"/>
      <c r="EFD132" s="118"/>
      <c r="EFE132" s="118"/>
      <c r="EFF132" s="118"/>
      <c r="EFG132" s="118"/>
      <c r="EFH132" s="118"/>
      <c r="EFI132" s="118"/>
      <c r="EFJ132" s="118"/>
      <c r="EFK132" s="118"/>
      <c r="EFL132" s="118"/>
      <c r="EFM132" s="118"/>
      <c r="EFN132" s="118"/>
      <c r="EFO132" s="118"/>
      <c r="EFP132" s="118"/>
      <c r="EFQ132" s="118"/>
      <c r="EFR132" s="118"/>
      <c r="EFS132" s="118"/>
      <c r="EFT132" s="118"/>
      <c r="EFU132" s="118"/>
      <c r="EFV132" s="118"/>
      <c r="EFW132" s="118"/>
      <c r="EFX132" s="118"/>
      <c r="EFY132" s="118"/>
      <c r="EFZ132" s="118"/>
      <c r="EGA132" s="118"/>
      <c r="EGB132" s="118"/>
      <c r="EGC132" s="118"/>
      <c r="EGD132" s="118"/>
      <c r="EGE132" s="118"/>
      <c r="EGF132" s="118"/>
      <c r="EGG132" s="118"/>
      <c r="EGH132" s="118"/>
      <c r="EGI132" s="118"/>
      <c r="EGJ132" s="118"/>
      <c r="EGK132" s="118"/>
      <c r="EGL132" s="118"/>
      <c r="EGM132" s="118"/>
      <c r="EGN132" s="118"/>
      <c r="EGO132" s="118"/>
      <c r="EGP132" s="118"/>
      <c r="EGQ132" s="118"/>
      <c r="EGR132" s="118"/>
      <c r="EGS132" s="118"/>
      <c r="EGT132" s="118"/>
      <c r="EGU132" s="118"/>
      <c r="EGV132" s="118"/>
      <c r="EGW132" s="118"/>
      <c r="EGX132" s="118"/>
      <c r="EGY132" s="118"/>
      <c r="EGZ132" s="118"/>
      <c r="EHA132" s="118"/>
      <c r="EHB132" s="118"/>
      <c r="EHC132" s="118"/>
      <c r="EHD132" s="118"/>
      <c r="EHE132" s="118"/>
      <c r="EHF132" s="118"/>
      <c r="EHG132" s="118"/>
      <c r="EHH132" s="118"/>
      <c r="EHI132" s="118"/>
      <c r="EHJ132" s="118"/>
      <c r="EHK132" s="118"/>
      <c r="EHL132" s="118"/>
      <c r="EHM132" s="118"/>
      <c r="EHN132" s="118"/>
      <c r="EHO132" s="118"/>
      <c r="EHP132" s="118"/>
      <c r="EHQ132" s="118"/>
      <c r="EHR132" s="118"/>
      <c r="EHS132" s="118"/>
      <c r="EHT132" s="118"/>
      <c r="EHU132" s="118"/>
      <c r="EHV132" s="118"/>
      <c r="EHW132" s="118"/>
      <c r="EHX132" s="118"/>
      <c r="EHY132" s="118"/>
      <c r="EHZ132" s="118"/>
      <c r="EIA132" s="118"/>
      <c r="EIB132" s="118"/>
      <c r="EIC132" s="118"/>
      <c r="EID132" s="118"/>
      <c r="EIE132" s="118"/>
      <c r="EIF132" s="118"/>
      <c r="EIG132" s="118"/>
      <c r="EIH132" s="118"/>
      <c r="EII132" s="118"/>
      <c r="EIJ132" s="118"/>
      <c r="EIK132" s="118"/>
      <c r="EIL132" s="118"/>
      <c r="EIM132" s="118"/>
      <c r="EIN132" s="118"/>
      <c r="EIO132" s="118"/>
      <c r="EIP132" s="118"/>
      <c r="EIQ132" s="118"/>
      <c r="EIR132" s="118"/>
      <c r="EIS132" s="118"/>
      <c r="EIT132" s="118"/>
      <c r="EIU132" s="118"/>
      <c r="EIV132" s="118"/>
      <c r="EIW132" s="118"/>
      <c r="EIX132" s="118"/>
      <c r="EIY132" s="118"/>
      <c r="EIZ132" s="118"/>
      <c r="EJA132" s="118"/>
      <c r="EJB132" s="118"/>
      <c r="EJC132" s="118"/>
      <c r="EJD132" s="118"/>
      <c r="EJE132" s="118"/>
      <c r="EJF132" s="118"/>
      <c r="EJG132" s="118"/>
      <c r="EJH132" s="118"/>
      <c r="EJI132" s="118"/>
      <c r="EJJ132" s="118"/>
      <c r="EJK132" s="118"/>
      <c r="EJL132" s="118"/>
      <c r="EJM132" s="118"/>
      <c r="EJN132" s="118"/>
      <c r="EJO132" s="118"/>
      <c r="EJP132" s="118"/>
      <c r="EJQ132" s="118"/>
      <c r="EJR132" s="118"/>
      <c r="EJS132" s="118"/>
      <c r="EJT132" s="118"/>
      <c r="EJU132" s="118"/>
      <c r="EJV132" s="118"/>
      <c r="EJW132" s="118"/>
      <c r="EJX132" s="118"/>
      <c r="EJY132" s="118"/>
      <c r="EJZ132" s="118"/>
      <c r="EKA132" s="118"/>
      <c r="EKB132" s="118"/>
      <c r="EKC132" s="118"/>
      <c r="EKD132" s="118"/>
      <c r="EKE132" s="118"/>
      <c r="EKF132" s="118"/>
      <c r="EKG132" s="118"/>
      <c r="EKH132" s="118"/>
      <c r="EKI132" s="118"/>
      <c r="EKJ132" s="118"/>
      <c r="EKK132" s="118"/>
      <c r="EKL132" s="118"/>
      <c r="EKM132" s="118"/>
      <c r="EKN132" s="118"/>
      <c r="EKO132" s="118"/>
      <c r="EKP132" s="118"/>
      <c r="EKQ132" s="118"/>
      <c r="EKR132" s="118"/>
      <c r="EKS132" s="118"/>
      <c r="EKT132" s="118"/>
      <c r="EKU132" s="118"/>
      <c r="EKV132" s="118"/>
      <c r="EKW132" s="118"/>
      <c r="EKX132" s="118"/>
      <c r="EKY132" s="118"/>
      <c r="EKZ132" s="118"/>
      <c r="ELA132" s="118"/>
      <c r="ELB132" s="118"/>
      <c r="ELC132" s="118"/>
      <c r="ELD132" s="118"/>
      <c r="ELE132" s="118"/>
      <c r="ELF132" s="118"/>
      <c r="ELG132" s="118"/>
      <c r="ELH132" s="118"/>
      <c r="ELI132" s="118"/>
      <c r="ELJ132" s="118"/>
      <c r="ELK132" s="118"/>
      <c r="ELL132" s="118"/>
      <c r="ELM132" s="118"/>
      <c r="ELN132" s="118"/>
      <c r="ELO132" s="118"/>
      <c r="ELP132" s="118"/>
      <c r="ELQ132" s="118"/>
      <c r="ELR132" s="118"/>
      <c r="ELS132" s="118"/>
      <c r="ELT132" s="118"/>
      <c r="ELU132" s="118"/>
      <c r="ELV132" s="118"/>
      <c r="ELW132" s="118"/>
      <c r="ELX132" s="118"/>
      <c r="ELY132" s="118"/>
      <c r="ELZ132" s="118"/>
      <c r="EMA132" s="118"/>
      <c r="EMB132" s="118"/>
      <c r="EMC132" s="118"/>
      <c r="EMD132" s="118"/>
      <c r="EME132" s="118"/>
      <c r="EMF132" s="118"/>
      <c r="EMG132" s="118"/>
      <c r="EMH132" s="118"/>
      <c r="EMI132" s="118"/>
      <c r="EMJ132" s="118"/>
      <c r="EMK132" s="118"/>
      <c r="EML132" s="118"/>
      <c r="EMM132" s="118"/>
      <c r="EMN132" s="118"/>
      <c r="EMO132" s="118"/>
      <c r="EMP132" s="118"/>
      <c r="EMQ132" s="118"/>
      <c r="EMR132" s="118"/>
      <c r="EMS132" s="118"/>
      <c r="EMT132" s="118"/>
      <c r="EMU132" s="118"/>
      <c r="EMV132" s="118"/>
      <c r="EMW132" s="118"/>
      <c r="EMX132" s="118"/>
      <c r="EMY132" s="118"/>
      <c r="EMZ132" s="118"/>
      <c r="ENA132" s="118"/>
      <c r="ENB132" s="118"/>
      <c r="ENC132" s="118"/>
      <c r="END132" s="118"/>
      <c r="ENE132" s="118"/>
      <c r="ENF132" s="118"/>
      <c r="ENG132" s="118"/>
      <c r="ENH132" s="118"/>
      <c r="ENI132" s="118"/>
      <c r="ENJ132" s="118"/>
      <c r="ENK132" s="118"/>
      <c r="ENL132" s="118"/>
      <c r="ENM132" s="118"/>
      <c r="ENN132" s="118"/>
      <c r="ENO132" s="118"/>
      <c r="ENP132" s="118"/>
      <c r="ENQ132" s="118"/>
      <c r="ENR132" s="118"/>
      <c r="ENS132" s="118"/>
      <c r="ENT132" s="118"/>
      <c r="ENU132" s="118"/>
      <c r="ENV132" s="118"/>
      <c r="ENW132" s="118"/>
      <c r="ENX132" s="118"/>
      <c r="ENY132" s="118"/>
      <c r="ENZ132" s="118"/>
      <c r="EOA132" s="118"/>
      <c r="EOB132" s="118"/>
      <c r="EOC132" s="118"/>
      <c r="EOD132" s="118"/>
      <c r="EOE132" s="118"/>
      <c r="EOF132" s="118"/>
      <c r="EOG132" s="118"/>
      <c r="EOH132" s="118"/>
      <c r="EOI132" s="118"/>
      <c r="EOJ132" s="118"/>
      <c r="EOK132" s="118"/>
      <c r="EOL132" s="118"/>
      <c r="EOM132" s="118"/>
      <c r="EON132" s="118"/>
      <c r="EOO132" s="118"/>
      <c r="EOP132" s="118"/>
      <c r="EOQ132" s="118"/>
      <c r="EOR132" s="118"/>
      <c r="EOS132" s="118"/>
      <c r="EOT132" s="118"/>
      <c r="EOU132" s="118"/>
      <c r="EOV132" s="118"/>
      <c r="EOW132" s="118"/>
      <c r="EOX132" s="118"/>
      <c r="EOY132" s="118"/>
      <c r="EOZ132" s="118"/>
      <c r="EPA132" s="118"/>
      <c r="EPB132" s="118"/>
      <c r="EPC132" s="118"/>
      <c r="EPD132" s="118"/>
      <c r="EPE132" s="118"/>
      <c r="EPF132" s="118"/>
      <c r="EPG132" s="118"/>
      <c r="EPH132" s="118"/>
      <c r="EPI132" s="118"/>
      <c r="EPJ132" s="118"/>
      <c r="EPK132" s="118"/>
      <c r="EPL132" s="118"/>
      <c r="EPM132" s="118"/>
      <c r="EPN132" s="118"/>
      <c r="EPO132" s="118"/>
      <c r="EPP132" s="118"/>
      <c r="EPQ132" s="118"/>
      <c r="EPR132" s="118"/>
      <c r="EPS132" s="118"/>
      <c r="EPT132" s="118"/>
      <c r="EPU132" s="118"/>
      <c r="EPV132" s="118"/>
      <c r="EPW132" s="118"/>
      <c r="EPX132" s="118"/>
      <c r="EPY132" s="118"/>
      <c r="EPZ132" s="118"/>
      <c r="EQA132" s="118"/>
      <c r="EQB132" s="118"/>
      <c r="EQC132" s="118"/>
      <c r="EQD132" s="118"/>
      <c r="EQE132" s="118"/>
      <c r="EQF132" s="118"/>
      <c r="EQG132" s="118"/>
      <c r="EQH132" s="118"/>
      <c r="EQI132" s="118"/>
      <c r="EQJ132" s="118"/>
      <c r="EQK132" s="118"/>
      <c r="EQL132" s="118"/>
      <c r="EQM132" s="118"/>
      <c r="EQN132" s="118"/>
      <c r="EQO132" s="118"/>
      <c r="EQP132" s="118"/>
      <c r="EQQ132" s="118"/>
      <c r="EQR132" s="118"/>
      <c r="EQS132" s="118"/>
      <c r="EQT132" s="118"/>
      <c r="EQU132" s="118"/>
      <c r="EQV132" s="118"/>
      <c r="EQW132" s="118"/>
      <c r="EQX132" s="118"/>
      <c r="EQY132" s="118"/>
      <c r="EQZ132" s="118"/>
      <c r="ERA132" s="118"/>
      <c r="ERB132" s="118"/>
      <c r="ERC132" s="118"/>
      <c r="ERD132" s="118"/>
      <c r="ERE132" s="118"/>
      <c r="ERF132" s="118"/>
      <c r="ERG132" s="118"/>
      <c r="ERH132" s="118"/>
      <c r="ERI132" s="118"/>
      <c r="ERJ132" s="118"/>
      <c r="ERK132" s="118"/>
      <c r="ERL132" s="118"/>
      <c r="ERM132" s="118"/>
      <c r="ERN132" s="118"/>
      <c r="ERO132" s="118"/>
      <c r="ERP132" s="118"/>
      <c r="ERQ132" s="118"/>
      <c r="ERR132" s="118"/>
      <c r="ERS132" s="118"/>
      <c r="ERT132" s="118"/>
      <c r="ERU132" s="118"/>
      <c r="ERV132" s="118"/>
      <c r="ERW132" s="118"/>
      <c r="ERX132" s="118"/>
      <c r="ERY132" s="118"/>
      <c r="ERZ132" s="118"/>
      <c r="ESA132" s="118"/>
      <c r="ESB132" s="118"/>
      <c r="ESC132" s="118"/>
      <c r="ESD132" s="118"/>
      <c r="ESE132" s="118"/>
      <c r="ESF132" s="118"/>
      <c r="ESG132" s="118"/>
      <c r="ESH132" s="118"/>
      <c r="ESI132" s="118"/>
      <c r="ESJ132" s="118"/>
      <c r="ESK132" s="118"/>
      <c r="ESL132" s="118"/>
      <c r="ESM132" s="118"/>
      <c r="ESN132" s="118"/>
      <c r="ESO132" s="118"/>
      <c r="ESP132" s="118"/>
      <c r="ESQ132" s="118"/>
      <c r="ESR132" s="118"/>
      <c r="ESS132" s="118"/>
      <c r="EST132" s="118"/>
      <c r="ESU132" s="118"/>
      <c r="ESV132" s="118"/>
      <c r="ESW132" s="118"/>
      <c r="ESX132" s="118"/>
      <c r="ESY132" s="118"/>
      <c r="ESZ132" s="118"/>
      <c r="ETA132" s="118"/>
      <c r="ETB132" s="118"/>
      <c r="ETC132" s="118"/>
      <c r="ETD132" s="118"/>
      <c r="ETE132" s="118"/>
      <c r="ETF132" s="118"/>
      <c r="ETG132" s="118"/>
      <c r="ETH132" s="118"/>
      <c r="ETI132" s="118"/>
      <c r="ETJ132" s="118"/>
      <c r="ETK132" s="118"/>
      <c r="ETL132" s="118"/>
      <c r="ETM132" s="118"/>
      <c r="ETN132" s="118"/>
      <c r="ETO132" s="118"/>
      <c r="ETP132" s="118"/>
      <c r="ETQ132" s="118"/>
      <c r="ETR132" s="118"/>
      <c r="ETS132" s="118"/>
      <c r="ETT132" s="118"/>
      <c r="ETU132" s="118"/>
      <c r="ETV132" s="118"/>
      <c r="ETW132" s="118"/>
      <c r="ETX132" s="118"/>
      <c r="ETY132" s="118"/>
      <c r="ETZ132" s="118"/>
      <c r="EUA132" s="118"/>
      <c r="EUB132" s="118"/>
      <c r="EUC132" s="118"/>
      <c r="EUD132" s="118"/>
      <c r="EUE132" s="118"/>
      <c r="EUF132" s="118"/>
      <c r="EUG132" s="118"/>
      <c r="EUH132" s="118"/>
      <c r="EUI132" s="118"/>
      <c r="EUJ132" s="118"/>
      <c r="EUK132" s="118"/>
      <c r="EUL132" s="118"/>
      <c r="EUM132" s="118"/>
      <c r="EUN132" s="118"/>
      <c r="EUO132" s="118"/>
      <c r="EUP132" s="118"/>
      <c r="EUQ132" s="118"/>
      <c r="EUR132" s="118"/>
      <c r="EUS132" s="118"/>
      <c r="EUT132" s="118"/>
      <c r="EUU132" s="118"/>
      <c r="EUV132" s="118"/>
      <c r="EUW132" s="118"/>
      <c r="EUX132" s="118"/>
      <c r="EUY132" s="118"/>
      <c r="EUZ132" s="118"/>
      <c r="EVA132" s="118"/>
      <c r="EVB132" s="118"/>
      <c r="EVC132" s="118"/>
      <c r="EVD132" s="118"/>
      <c r="EVE132" s="118"/>
      <c r="EVF132" s="118"/>
      <c r="EVG132" s="118"/>
      <c r="EVH132" s="118"/>
      <c r="EVI132" s="118"/>
      <c r="EVJ132" s="118"/>
      <c r="EVK132" s="118"/>
      <c r="EVL132" s="118"/>
      <c r="EVM132" s="118"/>
      <c r="EVN132" s="118"/>
      <c r="EVO132" s="118"/>
      <c r="EVP132" s="118"/>
      <c r="EVQ132" s="118"/>
      <c r="EVR132" s="118"/>
      <c r="EVS132" s="118"/>
      <c r="EVT132" s="118"/>
      <c r="EVU132" s="118"/>
      <c r="EVV132" s="118"/>
      <c r="EVW132" s="118"/>
      <c r="EVX132" s="118"/>
      <c r="EVY132" s="118"/>
      <c r="EVZ132" s="118"/>
      <c r="EWA132" s="118"/>
      <c r="EWB132" s="118"/>
      <c r="EWC132" s="118"/>
      <c r="EWD132" s="118"/>
      <c r="EWE132" s="118"/>
      <c r="EWF132" s="118"/>
      <c r="EWG132" s="118"/>
      <c r="EWH132" s="118"/>
      <c r="EWI132" s="118"/>
      <c r="EWJ132" s="118"/>
      <c r="EWK132" s="118"/>
      <c r="EWL132" s="118"/>
      <c r="EWM132" s="118"/>
      <c r="EWN132" s="118"/>
      <c r="EWO132" s="118"/>
      <c r="EWP132" s="118"/>
      <c r="EWQ132" s="118"/>
      <c r="EWR132" s="118"/>
      <c r="EWS132" s="118"/>
      <c r="EWT132" s="118"/>
      <c r="EWU132" s="118"/>
      <c r="EWV132" s="118"/>
      <c r="EWW132" s="118"/>
      <c r="EWX132" s="118"/>
      <c r="EWY132" s="118"/>
      <c r="EWZ132" s="118"/>
      <c r="EXA132" s="118"/>
      <c r="EXB132" s="118"/>
      <c r="EXC132" s="118"/>
      <c r="EXD132" s="118"/>
      <c r="EXE132" s="118"/>
      <c r="EXF132" s="118"/>
      <c r="EXG132" s="118"/>
      <c r="EXH132" s="118"/>
      <c r="EXI132" s="118"/>
      <c r="EXJ132" s="118"/>
      <c r="EXK132" s="118"/>
      <c r="EXL132" s="118"/>
      <c r="EXM132" s="118"/>
      <c r="EXN132" s="118"/>
      <c r="EXO132" s="118"/>
      <c r="EXP132" s="118"/>
      <c r="EXQ132" s="118"/>
      <c r="EXR132" s="118"/>
      <c r="EXS132" s="118"/>
      <c r="EXT132" s="118"/>
      <c r="EXU132" s="118"/>
      <c r="EXV132" s="118"/>
      <c r="EXW132" s="118"/>
      <c r="EXX132" s="118"/>
      <c r="EXY132" s="118"/>
      <c r="EXZ132" s="118"/>
      <c r="EYA132" s="118"/>
      <c r="EYB132" s="118"/>
      <c r="EYC132" s="118"/>
      <c r="EYD132" s="118"/>
      <c r="EYE132" s="118"/>
      <c r="EYF132" s="118"/>
      <c r="EYG132" s="118"/>
      <c r="EYH132" s="118"/>
      <c r="EYI132" s="118"/>
      <c r="EYJ132" s="118"/>
      <c r="EYK132" s="118"/>
      <c r="EYL132" s="118"/>
      <c r="EYM132" s="118"/>
      <c r="EYN132" s="118"/>
      <c r="EYO132" s="118"/>
      <c r="EYP132" s="118"/>
      <c r="EYQ132" s="118"/>
      <c r="EYR132" s="118"/>
      <c r="EYS132" s="118"/>
      <c r="EYT132" s="118"/>
      <c r="EYU132" s="118"/>
      <c r="EYV132" s="118"/>
      <c r="EYW132" s="118"/>
      <c r="EYX132" s="118"/>
      <c r="EYY132" s="118"/>
      <c r="EYZ132" s="118"/>
      <c r="EZA132" s="118"/>
      <c r="EZB132" s="118"/>
      <c r="EZC132" s="118"/>
      <c r="EZD132" s="118"/>
      <c r="EZE132" s="118"/>
      <c r="EZF132" s="118"/>
      <c r="EZG132" s="118"/>
      <c r="EZH132" s="118"/>
      <c r="EZI132" s="118"/>
      <c r="EZJ132" s="118"/>
      <c r="EZK132" s="118"/>
      <c r="EZL132" s="118"/>
      <c r="EZM132" s="118"/>
      <c r="EZN132" s="118"/>
      <c r="EZO132" s="118"/>
      <c r="EZP132" s="118"/>
      <c r="EZQ132" s="118"/>
      <c r="EZR132" s="118"/>
      <c r="EZS132" s="118"/>
      <c r="EZT132" s="118"/>
      <c r="EZU132" s="118"/>
      <c r="EZV132" s="118"/>
      <c r="EZW132" s="118"/>
      <c r="EZX132" s="118"/>
      <c r="EZY132" s="118"/>
      <c r="EZZ132" s="118"/>
      <c r="FAA132" s="118"/>
      <c r="FAB132" s="118"/>
      <c r="FAC132" s="118"/>
      <c r="FAD132" s="118"/>
      <c r="FAE132" s="118"/>
      <c r="FAF132" s="118"/>
      <c r="FAG132" s="118"/>
      <c r="FAH132" s="118"/>
      <c r="FAI132" s="118"/>
      <c r="FAJ132" s="118"/>
      <c r="FAK132" s="118"/>
      <c r="FAL132" s="118"/>
      <c r="FAM132" s="118"/>
      <c r="FAN132" s="118"/>
      <c r="FAO132" s="118"/>
      <c r="FAP132" s="118"/>
      <c r="FAQ132" s="118"/>
      <c r="FAR132" s="118"/>
      <c r="FAS132" s="118"/>
      <c r="FAT132" s="118"/>
      <c r="FAU132" s="118"/>
      <c r="FAV132" s="118"/>
      <c r="FAW132" s="118"/>
      <c r="FAX132" s="118"/>
      <c r="FAY132" s="118"/>
      <c r="FAZ132" s="118"/>
      <c r="FBA132" s="118"/>
      <c r="FBB132" s="118"/>
      <c r="FBC132" s="118"/>
      <c r="FBD132" s="118"/>
      <c r="FBE132" s="118"/>
      <c r="FBF132" s="118"/>
      <c r="FBG132" s="118"/>
      <c r="FBH132" s="118"/>
      <c r="FBI132" s="118"/>
      <c r="FBJ132" s="118"/>
      <c r="FBK132" s="118"/>
      <c r="FBL132" s="118"/>
      <c r="FBM132" s="118"/>
      <c r="FBN132" s="118"/>
      <c r="FBO132" s="118"/>
      <c r="FBP132" s="118"/>
      <c r="FBQ132" s="118"/>
      <c r="FBR132" s="118"/>
      <c r="FBS132" s="118"/>
      <c r="FBT132" s="118"/>
      <c r="FBU132" s="118"/>
      <c r="FBV132" s="118"/>
      <c r="FBW132" s="118"/>
      <c r="FBX132" s="118"/>
      <c r="FBY132" s="118"/>
      <c r="FBZ132" s="118"/>
      <c r="FCA132" s="118"/>
      <c r="FCB132" s="118"/>
      <c r="FCC132" s="118"/>
      <c r="FCD132" s="118"/>
      <c r="FCE132" s="118"/>
      <c r="FCF132" s="118"/>
      <c r="FCG132" s="118"/>
      <c r="FCH132" s="118"/>
      <c r="FCI132" s="118"/>
      <c r="FCJ132" s="118"/>
      <c r="FCK132" s="118"/>
      <c r="FCL132" s="118"/>
      <c r="FCM132" s="118"/>
      <c r="FCN132" s="118"/>
      <c r="FCO132" s="118"/>
      <c r="FCP132" s="118"/>
      <c r="FCQ132" s="118"/>
      <c r="FCR132" s="118"/>
      <c r="FCS132" s="118"/>
      <c r="FCT132" s="118"/>
      <c r="FCU132" s="118"/>
      <c r="FCV132" s="118"/>
      <c r="FCW132" s="118"/>
      <c r="FCX132" s="118"/>
      <c r="FCY132" s="118"/>
      <c r="FCZ132" s="118"/>
      <c r="FDA132" s="118"/>
      <c r="FDB132" s="118"/>
      <c r="FDC132" s="118"/>
      <c r="FDD132" s="118"/>
      <c r="FDE132" s="118"/>
      <c r="FDF132" s="118"/>
      <c r="FDG132" s="118"/>
      <c r="FDH132" s="118"/>
      <c r="FDI132" s="118"/>
      <c r="FDJ132" s="118"/>
      <c r="FDK132" s="118"/>
      <c r="FDL132" s="118"/>
      <c r="FDM132" s="118"/>
      <c r="FDN132" s="118"/>
      <c r="FDO132" s="118"/>
      <c r="FDP132" s="118"/>
      <c r="FDQ132" s="118"/>
      <c r="FDR132" s="118"/>
      <c r="FDS132" s="118"/>
      <c r="FDT132" s="118"/>
      <c r="FDU132" s="118"/>
      <c r="FDV132" s="118"/>
      <c r="FDW132" s="118"/>
      <c r="FDX132" s="118"/>
      <c r="FDY132" s="118"/>
      <c r="FDZ132" s="118"/>
      <c r="FEA132" s="118"/>
      <c r="FEB132" s="118"/>
      <c r="FEC132" s="118"/>
      <c r="FED132" s="118"/>
      <c r="FEE132" s="118"/>
      <c r="FEF132" s="118"/>
      <c r="FEG132" s="118"/>
      <c r="FEH132" s="118"/>
      <c r="FEI132" s="118"/>
      <c r="FEJ132" s="118"/>
      <c r="FEK132" s="118"/>
      <c r="FEL132" s="118"/>
      <c r="FEM132" s="118"/>
      <c r="FEN132" s="118"/>
      <c r="FEO132" s="118"/>
      <c r="FEP132" s="118"/>
      <c r="FEQ132" s="118"/>
      <c r="FER132" s="118"/>
      <c r="FES132" s="118"/>
      <c r="FET132" s="118"/>
      <c r="FEU132" s="118"/>
      <c r="FEV132" s="118"/>
      <c r="FEW132" s="118"/>
      <c r="FEX132" s="118"/>
      <c r="FEY132" s="118"/>
      <c r="FEZ132" s="118"/>
      <c r="FFA132" s="118"/>
      <c r="FFB132" s="118"/>
      <c r="FFC132" s="118"/>
      <c r="FFD132" s="118"/>
      <c r="FFE132" s="118"/>
      <c r="FFF132" s="118"/>
      <c r="FFG132" s="118"/>
      <c r="FFH132" s="118"/>
      <c r="FFI132" s="118"/>
      <c r="FFJ132" s="118"/>
      <c r="FFK132" s="118"/>
      <c r="FFL132" s="118"/>
      <c r="FFM132" s="118"/>
      <c r="FFN132" s="118"/>
      <c r="FFO132" s="118"/>
      <c r="FFP132" s="118"/>
      <c r="FFQ132" s="118"/>
      <c r="FFR132" s="118"/>
      <c r="FFS132" s="118"/>
      <c r="FFT132" s="118"/>
      <c r="FFU132" s="118"/>
      <c r="FFV132" s="118"/>
      <c r="FFW132" s="118"/>
      <c r="FFX132" s="118"/>
      <c r="FFY132" s="118"/>
      <c r="FFZ132" s="118"/>
      <c r="FGA132" s="118"/>
      <c r="FGB132" s="118"/>
      <c r="FGC132" s="118"/>
      <c r="FGD132" s="118"/>
      <c r="FGE132" s="118"/>
      <c r="FGF132" s="118"/>
      <c r="FGG132" s="118"/>
      <c r="FGH132" s="118"/>
      <c r="FGI132" s="118"/>
      <c r="FGJ132" s="118"/>
      <c r="FGK132" s="118"/>
      <c r="FGL132" s="118"/>
      <c r="FGM132" s="118"/>
      <c r="FGN132" s="118"/>
      <c r="FGO132" s="118"/>
      <c r="FGP132" s="118"/>
      <c r="FGQ132" s="118"/>
      <c r="FGR132" s="118"/>
      <c r="FGS132" s="118"/>
      <c r="FGT132" s="118"/>
      <c r="FGU132" s="118"/>
      <c r="FGV132" s="118"/>
      <c r="FGW132" s="118"/>
      <c r="FGX132" s="118"/>
      <c r="FGY132" s="118"/>
      <c r="FGZ132" s="118"/>
      <c r="FHA132" s="118"/>
      <c r="FHB132" s="118"/>
      <c r="FHC132" s="118"/>
      <c r="FHD132" s="118"/>
      <c r="FHE132" s="118"/>
      <c r="FHF132" s="118"/>
      <c r="FHG132" s="118"/>
      <c r="FHH132" s="118"/>
      <c r="FHI132" s="118"/>
      <c r="FHJ132" s="118"/>
      <c r="FHK132" s="118"/>
      <c r="FHL132" s="118"/>
      <c r="FHM132" s="118"/>
      <c r="FHN132" s="118"/>
      <c r="FHO132" s="118"/>
      <c r="FHP132" s="118"/>
      <c r="FHQ132" s="118"/>
      <c r="FHR132" s="118"/>
      <c r="FHS132" s="118"/>
      <c r="FHT132" s="118"/>
      <c r="FHU132" s="118"/>
      <c r="FHV132" s="118"/>
      <c r="FHW132" s="118"/>
      <c r="FHX132" s="118"/>
      <c r="FHY132" s="118"/>
      <c r="FHZ132" s="118"/>
      <c r="FIA132" s="118"/>
      <c r="FIB132" s="118"/>
      <c r="FIC132" s="118"/>
      <c r="FID132" s="118"/>
      <c r="FIE132" s="118"/>
      <c r="FIF132" s="118"/>
      <c r="FIG132" s="118"/>
      <c r="FIH132" s="118"/>
      <c r="FII132" s="118"/>
      <c r="FIJ132" s="118"/>
      <c r="FIK132" s="118"/>
      <c r="FIL132" s="118"/>
      <c r="FIM132" s="118"/>
      <c r="FIN132" s="118"/>
      <c r="FIO132" s="118"/>
      <c r="FIP132" s="118"/>
      <c r="FIQ132" s="118"/>
      <c r="FIR132" s="118"/>
      <c r="FIS132" s="118"/>
      <c r="FIT132" s="118"/>
      <c r="FIU132" s="118"/>
      <c r="FIV132" s="118"/>
      <c r="FIW132" s="118"/>
      <c r="FIX132" s="118"/>
      <c r="FIY132" s="118"/>
      <c r="FIZ132" s="118"/>
      <c r="FJA132" s="118"/>
      <c r="FJB132" s="118"/>
      <c r="FJC132" s="118"/>
      <c r="FJD132" s="118"/>
      <c r="FJE132" s="118"/>
      <c r="FJF132" s="118"/>
      <c r="FJG132" s="118"/>
      <c r="FJH132" s="118"/>
      <c r="FJI132" s="118"/>
      <c r="FJJ132" s="118"/>
      <c r="FJK132" s="118"/>
      <c r="FJL132" s="118"/>
      <c r="FJM132" s="118"/>
      <c r="FJN132" s="118"/>
      <c r="FJO132" s="118"/>
      <c r="FJP132" s="118"/>
      <c r="FJQ132" s="118"/>
      <c r="FJR132" s="118"/>
      <c r="FJS132" s="118"/>
      <c r="FJT132" s="118"/>
      <c r="FJU132" s="118"/>
      <c r="FJV132" s="118"/>
      <c r="FJW132" s="118"/>
      <c r="FJX132" s="118"/>
      <c r="FJY132" s="118"/>
      <c r="FJZ132" s="118"/>
      <c r="FKA132" s="118"/>
      <c r="FKB132" s="118"/>
      <c r="FKC132" s="118"/>
      <c r="FKD132" s="118"/>
      <c r="FKE132" s="118"/>
      <c r="FKF132" s="118"/>
      <c r="FKG132" s="118"/>
      <c r="FKH132" s="118"/>
      <c r="FKI132" s="118"/>
      <c r="FKJ132" s="118"/>
      <c r="FKK132" s="118"/>
      <c r="FKL132" s="118"/>
      <c r="FKM132" s="118"/>
      <c r="FKN132" s="118"/>
      <c r="FKO132" s="118"/>
      <c r="FKP132" s="118"/>
      <c r="FKQ132" s="118"/>
      <c r="FKR132" s="118"/>
      <c r="FKS132" s="118"/>
      <c r="FKT132" s="118"/>
      <c r="FKU132" s="118"/>
      <c r="FKV132" s="118"/>
      <c r="FKW132" s="118"/>
      <c r="FKX132" s="118"/>
      <c r="FKY132" s="118"/>
      <c r="FKZ132" s="118"/>
      <c r="FLA132" s="118"/>
      <c r="FLB132" s="118"/>
      <c r="FLC132" s="118"/>
      <c r="FLD132" s="118"/>
      <c r="FLE132" s="118"/>
      <c r="FLF132" s="118"/>
      <c r="FLG132" s="118"/>
      <c r="FLH132" s="118"/>
      <c r="FLI132" s="118"/>
      <c r="FLJ132" s="118"/>
      <c r="FLK132" s="118"/>
      <c r="FLL132" s="118"/>
      <c r="FLM132" s="118"/>
      <c r="FLN132" s="118"/>
      <c r="FLO132" s="118"/>
      <c r="FLP132" s="118"/>
      <c r="FLQ132" s="118"/>
      <c r="FLR132" s="118"/>
      <c r="FLS132" s="118"/>
      <c r="FLT132" s="118"/>
      <c r="FLU132" s="118"/>
      <c r="FLV132" s="118"/>
      <c r="FLW132" s="118"/>
      <c r="FLX132" s="118"/>
      <c r="FLY132" s="118"/>
      <c r="FLZ132" s="118"/>
      <c r="FMA132" s="118"/>
      <c r="FMB132" s="118"/>
      <c r="FMC132" s="118"/>
      <c r="FMD132" s="118"/>
      <c r="FME132" s="118"/>
      <c r="FMF132" s="118"/>
      <c r="FMG132" s="118"/>
      <c r="FMH132" s="118"/>
      <c r="FMI132" s="118"/>
      <c r="FMJ132" s="118"/>
      <c r="FMK132" s="118"/>
      <c r="FML132" s="118"/>
      <c r="FMM132" s="118"/>
      <c r="FMN132" s="118"/>
      <c r="FMO132" s="118"/>
      <c r="FMP132" s="118"/>
      <c r="FMQ132" s="118"/>
      <c r="FMR132" s="118"/>
      <c r="FMS132" s="118"/>
      <c r="FMT132" s="118"/>
      <c r="FMU132" s="118"/>
      <c r="FMV132" s="118"/>
      <c r="FMW132" s="118"/>
      <c r="FMX132" s="118"/>
      <c r="FMY132" s="118"/>
      <c r="FMZ132" s="118"/>
      <c r="FNA132" s="118"/>
      <c r="FNB132" s="118"/>
      <c r="FNC132" s="118"/>
      <c r="FND132" s="118"/>
      <c r="FNE132" s="118"/>
      <c r="FNF132" s="118"/>
      <c r="FNG132" s="118"/>
      <c r="FNH132" s="118"/>
      <c r="FNI132" s="118"/>
      <c r="FNJ132" s="118"/>
      <c r="FNK132" s="118"/>
      <c r="FNL132" s="118"/>
      <c r="FNM132" s="118"/>
      <c r="FNN132" s="118"/>
      <c r="FNO132" s="118"/>
      <c r="FNP132" s="118"/>
      <c r="FNQ132" s="118"/>
      <c r="FNR132" s="118"/>
      <c r="FNS132" s="118"/>
      <c r="FNT132" s="118"/>
      <c r="FNU132" s="118"/>
      <c r="FNV132" s="118"/>
      <c r="FNW132" s="118"/>
      <c r="FNX132" s="118"/>
      <c r="FNY132" s="118"/>
      <c r="FNZ132" s="118"/>
      <c r="FOA132" s="118"/>
      <c r="FOB132" s="118"/>
      <c r="FOC132" s="118"/>
      <c r="FOD132" s="118"/>
      <c r="FOE132" s="118"/>
      <c r="FOF132" s="118"/>
      <c r="FOG132" s="118"/>
      <c r="FOH132" s="118"/>
      <c r="FOI132" s="118"/>
      <c r="FOJ132" s="118"/>
      <c r="FOK132" s="118"/>
      <c r="FOL132" s="118"/>
      <c r="FOM132" s="118"/>
      <c r="FON132" s="118"/>
      <c r="FOO132" s="118"/>
      <c r="FOP132" s="118"/>
      <c r="FOQ132" s="118"/>
      <c r="FOR132" s="118"/>
      <c r="FOS132" s="118"/>
      <c r="FOT132" s="118"/>
      <c r="FOU132" s="118"/>
      <c r="FOV132" s="118"/>
      <c r="FOW132" s="118"/>
      <c r="FOX132" s="118"/>
      <c r="FOY132" s="118"/>
      <c r="FOZ132" s="118"/>
      <c r="FPA132" s="118"/>
      <c r="FPB132" s="118"/>
      <c r="FPC132" s="118"/>
      <c r="FPD132" s="118"/>
      <c r="FPE132" s="118"/>
      <c r="FPF132" s="118"/>
      <c r="FPG132" s="118"/>
      <c r="FPH132" s="118"/>
      <c r="FPI132" s="118"/>
      <c r="FPJ132" s="118"/>
      <c r="FPK132" s="118"/>
      <c r="FPL132" s="118"/>
      <c r="FPM132" s="118"/>
      <c r="FPN132" s="118"/>
      <c r="FPO132" s="118"/>
      <c r="FPP132" s="118"/>
      <c r="FPQ132" s="118"/>
      <c r="FPR132" s="118"/>
      <c r="FPS132" s="118"/>
      <c r="FPT132" s="118"/>
      <c r="FPU132" s="118"/>
      <c r="FPV132" s="118"/>
      <c r="FPW132" s="118"/>
      <c r="FPX132" s="118"/>
      <c r="FPY132" s="118"/>
      <c r="FPZ132" s="118"/>
      <c r="FQA132" s="118"/>
      <c r="FQB132" s="118"/>
      <c r="FQC132" s="118"/>
      <c r="FQD132" s="118"/>
      <c r="FQE132" s="118"/>
      <c r="FQF132" s="118"/>
      <c r="FQG132" s="118"/>
      <c r="FQH132" s="118"/>
      <c r="FQI132" s="118"/>
      <c r="FQJ132" s="118"/>
      <c r="FQK132" s="118"/>
      <c r="FQL132" s="118"/>
      <c r="FQM132" s="118"/>
      <c r="FQN132" s="118"/>
      <c r="FQO132" s="118"/>
      <c r="FQP132" s="118"/>
      <c r="FQQ132" s="118"/>
      <c r="FQR132" s="118"/>
      <c r="FQS132" s="118"/>
      <c r="FQT132" s="118"/>
      <c r="FQU132" s="118"/>
      <c r="FQV132" s="118"/>
      <c r="FQW132" s="118"/>
      <c r="FQX132" s="118"/>
      <c r="FQY132" s="118"/>
      <c r="FQZ132" s="118"/>
      <c r="FRA132" s="118"/>
      <c r="FRB132" s="118"/>
      <c r="FRC132" s="118"/>
      <c r="FRD132" s="118"/>
      <c r="FRE132" s="118"/>
      <c r="FRF132" s="118"/>
      <c r="FRG132" s="118"/>
      <c r="FRH132" s="118"/>
      <c r="FRI132" s="118"/>
      <c r="FRJ132" s="118"/>
      <c r="FRK132" s="118"/>
      <c r="FRL132" s="118"/>
      <c r="FRM132" s="118"/>
      <c r="FRN132" s="118"/>
      <c r="FRO132" s="118"/>
      <c r="FRP132" s="118"/>
      <c r="FRQ132" s="118"/>
      <c r="FRR132" s="118"/>
      <c r="FRS132" s="118"/>
      <c r="FRT132" s="118"/>
      <c r="FRU132" s="118"/>
      <c r="FRV132" s="118"/>
      <c r="FRW132" s="118"/>
      <c r="FRX132" s="118"/>
      <c r="FRY132" s="118"/>
      <c r="FRZ132" s="118"/>
      <c r="FSA132" s="118"/>
      <c r="FSB132" s="118"/>
      <c r="FSC132" s="118"/>
      <c r="FSD132" s="118"/>
      <c r="FSE132" s="118"/>
      <c r="FSF132" s="118"/>
      <c r="FSG132" s="118"/>
      <c r="FSH132" s="118"/>
      <c r="FSI132" s="118"/>
      <c r="FSJ132" s="118"/>
      <c r="FSK132" s="118"/>
      <c r="FSL132" s="118"/>
      <c r="FSM132" s="118"/>
      <c r="FSN132" s="118"/>
      <c r="FSO132" s="118"/>
      <c r="FSP132" s="118"/>
      <c r="FSQ132" s="118"/>
      <c r="FSR132" s="118"/>
      <c r="FSS132" s="118"/>
      <c r="FST132" s="118"/>
      <c r="FSU132" s="118"/>
      <c r="FSV132" s="118"/>
      <c r="FSW132" s="118"/>
      <c r="FSX132" s="118"/>
      <c r="FSY132" s="118"/>
      <c r="FSZ132" s="118"/>
      <c r="FTA132" s="118"/>
      <c r="FTB132" s="118"/>
      <c r="FTC132" s="118"/>
      <c r="FTD132" s="118"/>
      <c r="FTE132" s="118"/>
      <c r="FTF132" s="118"/>
      <c r="FTG132" s="118"/>
      <c r="FTH132" s="118"/>
      <c r="FTI132" s="118"/>
      <c r="FTJ132" s="118"/>
      <c r="FTK132" s="118"/>
      <c r="FTL132" s="118"/>
      <c r="FTM132" s="118"/>
      <c r="FTN132" s="118"/>
      <c r="FTO132" s="118"/>
      <c r="FTP132" s="118"/>
      <c r="FTQ132" s="118"/>
      <c r="FTR132" s="118"/>
      <c r="FTS132" s="118"/>
      <c r="FTT132" s="118"/>
      <c r="FTU132" s="118"/>
      <c r="FTV132" s="118"/>
      <c r="FTW132" s="118"/>
      <c r="FTX132" s="118"/>
      <c r="FTY132" s="118"/>
      <c r="FTZ132" s="118"/>
      <c r="FUA132" s="118"/>
      <c r="FUB132" s="118"/>
      <c r="FUC132" s="118"/>
      <c r="FUD132" s="118"/>
      <c r="FUE132" s="118"/>
      <c r="FUF132" s="118"/>
      <c r="FUG132" s="118"/>
      <c r="FUH132" s="118"/>
      <c r="FUI132" s="118"/>
      <c r="FUJ132" s="118"/>
      <c r="FUK132" s="118"/>
      <c r="FUL132" s="118"/>
      <c r="FUM132" s="118"/>
      <c r="FUN132" s="118"/>
      <c r="FUO132" s="118"/>
      <c r="FUP132" s="118"/>
      <c r="FUQ132" s="118"/>
      <c r="FUR132" s="118"/>
      <c r="FUS132" s="118"/>
      <c r="FUT132" s="118"/>
      <c r="FUU132" s="118"/>
      <c r="FUV132" s="118"/>
      <c r="FUW132" s="118"/>
      <c r="FUX132" s="118"/>
      <c r="FUY132" s="118"/>
      <c r="FUZ132" s="118"/>
      <c r="FVA132" s="118"/>
      <c r="FVB132" s="118"/>
      <c r="FVC132" s="118"/>
      <c r="FVD132" s="118"/>
      <c r="FVE132" s="118"/>
      <c r="FVF132" s="118"/>
      <c r="FVG132" s="118"/>
      <c r="FVH132" s="118"/>
      <c r="FVI132" s="118"/>
      <c r="FVJ132" s="118"/>
      <c r="FVK132" s="118"/>
      <c r="FVL132" s="118"/>
      <c r="FVM132" s="118"/>
      <c r="FVN132" s="118"/>
      <c r="FVO132" s="118"/>
      <c r="FVP132" s="118"/>
      <c r="FVQ132" s="118"/>
      <c r="FVR132" s="118"/>
      <c r="FVS132" s="118"/>
      <c r="FVT132" s="118"/>
      <c r="FVU132" s="118"/>
      <c r="FVV132" s="118"/>
      <c r="FVW132" s="118"/>
      <c r="FVX132" s="118"/>
      <c r="FVY132" s="118"/>
      <c r="FVZ132" s="118"/>
      <c r="FWA132" s="118"/>
      <c r="FWB132" s="118"/>
      <c r="FWC132" s="118"/>
      <c r="FWD132" s="118"/>
      <c r="FWE132" s="118"/>
      <c r="FWF132" s="118"/>
      <c r="FWG132" s="118"/>
      <c r="FWH132" s="118"/>
      <c r="FWI132" s="118"/>
      <c r="FWJ132" s="118"/>
      <c r="FWK132" s="118"/>
      <c r="FWL132" s="118"/>
      <c r="FWM132" s="118"/>
      <c r="FWN132" s="118"/>
      <c r="FWO132" s="118"/>
      <c r="FWP132" s="118"/>
      <c r="FWQ132" s="118"/>
      <c r="FWR132" s="118"/>
      <c r="FWS132" s="118"/>
      <c r="FWT132" s="118"/>
      <c r="FWU132" s="118"/>
      <c r="FWV132" s="118"/>
      <c r="FWW132" s="118"/>
      <c r="FWX132" s="118"/>
      <c r="FWY132" s="118"/>
      <c r="FWZ132" s="118"/>
      <c r="FXA132" s="118"/>
      <c r="FXB132" s="118"/>
      <c r="FXC132" s="118"/>
      <c r="FXD132" s="118"/>
      <c r="FXE132" s="118"/>
      <c r="FXF132" s="118"/>
      <c r="FXG132" s="118"/>
      <c r="FXH132" s="118"/>
      <c r="FXI132" s="118"/>
      <c r="FXJ132" s="118"/>
      <c r="FXK132" s="118"/>
      <c r="FXL132" s="118"/>
      <c r="FXM132" s="118"/>
      <c r="FXN132" s="118"/>
      <c r="FXO132" s="118"/>
      <c r="FXP132" s="118"/>
      <c r="FXQ132" s="118"/>
      <c r="FXR132" s="118"/>
      <c r="FXS132" s="118"/>
      <c r="FXT132" s="118"/>
      <c r="FXU132" s="118"/>
      <c r="FXV132" s="118"/>
      <c r="FXW132" s="118"/>
      <c r="FXX132" s="118"/>
      <c r="FXY132" s="118"/>
      <c r="FXZ132" s="118"/>
      <c r="FYA132" s="118"/>
      <c r="FYB132" s="118"/>
      <c r="FYC132" s="118"/>
      <c r="FYD132" s="118"/>
      <c r="FYE132" s="118"/>
      <c r="FYF132" s="118"/>
      <c r="FYG132" s="118"/>
      <c r="FYH132" s="118"/>
      <c r="FYI132" s="118"/>
      <c r="FYJ132" s="118"/>
      <c r="FYK132" s="118"/>
      <c r="FYL132" s="118"/>
      <c r="FYM132" s="118"/>
      <c r="FYN132" s="118"/>
      <c r="FYO132" s="118"/>
      <c r="FYP132" s="118"/>
      <c r="FYQ132" s="118"/>
      <c r="FYR132" s="118"/>
      <c r="FYS132" s="118"/>
      <c r="FYT132" s="118"/>
      <c r="FYU132" s="118"/>
      <c r="FYV132" s="118"/>
      <c r="FYW132" s="118"/>
      <c r="FYX132" s="118"/>
      <c r="FYY132" s="118"/>
      <c r="FYZ132" s="118"/>
      <c r="FZA132" s="118"/>
      <c r="FZB132" s="118"/>
      <c r="FZC132" s="118"/>
      <c r="FZD132" s="118"/>
      <c r="FZE132" s="118"/>
      <c r="FZF132" s="118"/>
      <c r="FZG132" s="118"/>
      <c r="FZH132" s="118"/>
      <c r="FZI132" s="118"/>
      <c r="FZJ132" s="118"/>
      <c r="FZK132" s="118"/>
      <c r="FZL132" s="118"/>
      <c r="FZM132" s="118"/>
      <c r="FZN132" s="118"/>
      <c r="FZO132" s="118"/>
      <c r="FZP132" s="118"/>
      <c r="FZQ132" s="118"/>
      <c r="FZR132" s="118"/>
      <c r="FZS132" s="118"/>
      <c r="FZT132" s="118"/>
      <c r="FZU132" s="118"/>
      <c r="FZV132" s="118"/>
      <c r="FZW132" s="118"/>
      <c r="FZX132" s="118"/>
      <c r="FZY132" s="118"/>
      <c r="FZZ132" s="118"/>
      <c r="GAA132" s="118"/>
      <c r="GAB132" s="118"/>
      <c r="GAC132" s="118"/>
      <c r="GAD132" s="118"/>
      <c r="GAE132" s="118"/>
      <c r="GAF132" s="118"/>
      <c r="GAG132" s="118"/>
      <c r="GAH132" s="118"/>
      <c r="GAI132" s="118"/>
      <c r="GAJ132" s="118"/>
      <c r="GAK132" s="118"/>
      <c r="GAL132" s="118"/>
      <c r="GAM132" s="118"/>
      <c r="GAN132" s="118"/>
      <c r="GAO132" s="118"/>
      <c r="GAP132" s="118"/>
      <c r="GAQ132" s="118"/>
      <c r="GAR132" s="118"/>
      <c r="GAS132" s="118"/>
      <c r="GAT132" s="118"/>
      <c r="GAU132" s="118"/>
      <c r="GAV132" s="118"/>
      <c r="GAW132" s="118"/>
      <c r="GAX132" s="118"/>
      <c r="GAY132" s="118"/>
      <c r="GAZ132" s="118"/>
      <c r="GBA132" s="118"/>
      <c r="GBB132" s="118"/>
      <c r="GBC132" s="118"/>
      <c r="GBD132" s="118"/>
      <c r="GBE132" s="118"/>
      <c r="GBF132" s="118"/>
      <c r="GBG132" s="118"/>
      <c r="GBH132" s="118"/>
      <c r="GBI132" s="118"/>
      <c r="GBJ132" s="118"/>
      <c r="GBK132" s="118"/>
      <c r="GBL132" s="118"/>
      <c r="GBM132" s="118"/>
      <c r="GBN132" s="118"/>
      <c r="GBO132" s="118"/>
      <c r="GBP132" s="118"/>
      <c r="GBQ132" s="118"/>
      <c r="GBR132" s="118"/>
      <c r="GBS132" s="118"/>
      <c r="GBT132" s="118"/>
      <c r="GBU132" s="118"/>
      <c r="GBV132" s="118"/>
      <c r="GBW132" s="118"/>
      <c r="GBX132" s="118"/>
      <c r="GBY132" s="118"/>
      <c r="GBZ132" s="118"/>
      <c r="GCA132" s="118"/>
      <c r="GCB132" s="118"/>
      <c r="GCC132" s="118"/>
      <c r="GCD132" s="118"/>
      <c r="GCE132" s="118"/>
      <c r="GCF132" s="118"/>
      <c r="GCG132" s="118"/>
      <c r="GCH132" s="118"/>
      <c r="GCI132" s="118"/>
      <c r="GCJ132" s="118"/>
      <c r="GCK132" s="118"/>
      <c r="GCL132" s="118"/>
      <c r="GCM132" s="118"/>
      <c r="GCN132" s="118"/>
      <c r="GCO132" s="118"/>
      <c r="GCP132" s="118"/>
      <c r="GCQ132" s="118"/>
      <c r="GCR132" s="118"/>
      <c r="GCS132" s="118"/>
      <c r="GCT132" s="118"/>
      <c r="GCU132" s="118"/>
      <c r="GCV132" s="118"/>
      <c r="GCW132" s="118"/>
      <c r="GCX132" s="118"/>
      <c r="GCY132" s="118"/>
      <c r="GCZ132" s="118"/>
      <c r="GDA132" s="118"/>
      <c r="GDB132" s="118"/>
      <c r="GDC132" s="118"/>
      <c r="GDD132" s="118"/>
      <c r="GDE132" s="118"/>
      <c r="GDF132" s="118"/>
      <c r="GDG132" s="118"/>
      <c r="GDH132" s="118"/>
      <c r="GDI132" s="118"/>
      <c r="GDJ132" s="118"/>
      <c r="GDK132" s="118"/>
      <c r="GDL132" s="118"/>
      <c r="GDM132" s="118"/>
      <c r="GDN132" s="118"/>
      <c r="GDO132" s="118"/>
      <c r="GDP132" s="118"/>
      <c r="GDQ132" s="118"/>
      <c r="GDR132" s="118"/>
      <c r="GDS132" s="118"/>
      <c r="GDT132" s="118"/>
      <c r="GDU132" s="118"/>
      <c r="GDV132" s="118"/>
      <c r="GDW132" s="118"/>
      <c r="GDX132" s="118"/>
      <c r="GDY132" s="118"/>
      <c r="GDZ132" s="118"/>
      <c r="GEA132" s="118"/>
      <c r="GEB132" s="118"/>
      <c r="GEC132" s="118"/>
      <c r="GED132" s="118"/>
      <c r="GEE132" s="118"/>
      <c r="GEF132" s="118"/>
      <c r="GEG132" s="118"/>
      <c r="GEH132" s="118"/>
      <c r="GEI132" s="118"/>
      <c r="GEJ132" s="118"/>
      <c r="GEK132" s="118"/>
      <c r="GEL132" s="118"/>
      <c r="GEM132" s="118"/>
      <c r="GEN132" s="118"/>
      <c r="GEO132" s="118"/>
      <c r="GEP132" s="118"/>
      <c r="GEQ132" s="118"/>
      <c r="GER132" s="118"/>
      <c r="GES132" s="118"/>
      <c r="GET132" s="118"/>
      <c r="GEU132" s="118"/>
      <c r="GEV132" s="118"/>
      <c r="GEW132" s="118"/>
      <c r="GEX132" s="118"/>
      <c r="GEY132" s="118"/>
      <c r="GEZ132" s="118"/>
      <c r="GFA132" s="118"/>
      <c r="GFB132" s="118"/>
      <c r="GFC132" s="118"/>
      <c r="GFD132" s="118"/>
      <c r="GFE132" s="118"/>
      <c r="GFF132" s="118"/>
      <c r="GFG132" s="118"/>
      <c r="GFH132" s="118"/>
      <c r="GFI132" s="118"/>
      <c r="GFJ132" s="118"/>
      <c r="GFK132" s="118"/>
      <c r="GFL132" s="118"/>
      <c r="GFM132" s="118"/>
      <c r="GFN132" s="118"/>
      <c r="GFO132" s="118"/>
      <c r="GFP132" s="118"/>
      <c r="GFQ132" s="118"/>
      <c r="GFR132" s="118"/>
      <c r="GFS132" s="118"/>
      <c r="GFT132" s="118"/>
      <c r="GFU132" s="118"/>
      <c r="GFV132" s="118"/>
      <c r="GFW132" s="118"/>
      <c r="GFX132" s="118"/>
      <c r="GFY132" s="118"/>
      <c r="GFZ132" s="118"/>
      <c r="GGA132" s="118"/>
      <c r="GGB132" s="118"/>
      <c r="GGC132" s="118"/>
      <c r="GGD132" s="118"/>
      <c r="GGE132" s="118"/>
      <c r="GGF132" s="118"/>
      <c r="GGG132" s="118"/>
      <c r="GGH132" s="118"/>
      <c r="GGI132" s="118"/>
      <c r="GGJ132" s="118"/>
      <c r="GGK132" s="118"/>
      <c r="GGL132" s="118"/>
      <c r="GGM132" s="118"/>
      <c r="GGN132" s="118"/>
      <c r="GGO132" s="118"/>
      <c r="GGP132" s="118"/>
      <c r="GGQ132" s="118"/>
      <c r="GGR132" s="118"/>
      <c r="GGS132" s="118"/>
      <c r="GGT132" s="118"/>
      <c r="GGU132" s="118"/>
      <c r="GGV132" s="118"/>
      <c r="GGW132" s="118"/>
      <c r="GGX132" s="118"/>
      <c r="GGY132" s="118"/>
      <c r="GGZ132" s="118"/>
      <c r="GHA132" s="118"/>
      <c r="GHB132" s="118"/>
      <c r="GHC132" s="118"/>
      <c r="GHD132" s="118"/>
      <c r="GHE132" s="118"/>
      <c r="GHF132" s="118"/>
      <c r="GHG132" s="118"/>
      <c r="GHH132" s="118"/>
      <c r="GHI132" s="118"/>
      <c r="GHJ132" s="118"/>
      <c r="GHK132" s="118"/>
      <c r="GHL132" s="118"/>
      <c r="GHM132" s="118"/>
      <c r="GHN132" s="118"/>
      <c r="GHO132" s="118"/>
      <c r="GHP132" s="118"/>
      <c r="GHQ132" s="118"/>
      <c r="GHR132" s="118"/>
      <c r="GHS132" s="118"/>
      <c r="GHT132" s="118"/>
      <c r="GHU132" s="118"/>
      <c r="GHV132" s="118"/>
      <c r="GHW132" s="118"/>
      <c r="GHX132" s="118"/>
      <c r="GHY132" s="118"/>
      <c r="GHZ132" s="118"/>
      <c r="GIA132" s="118"/>
      <c r="GIB132" s="118"/>
      <c r="GIC132" s="118"/>
      <c r="GID132" s="118"/>
      <c r="GIE132" s="118"/>
      <c r="GIF132" s="118"/>
      <c r="GIG132" s="118"/>
      <c r="GIH132" s="118"/>
      <c r="GII132" s="118"/>
      <c r="GIJ132" s="118"/>
      <c r="GIK132" s="118"/>
      <c r="GIL132" s="118"/>
      <c r="GIM132" s="118"/>
      <c r="GIN132" s="118"/>
      <c r="GIO132" s="118"/>
      <c r="GIP132" s="118"/>
      <c r="GIQ132" s="118"/>
      <c r="GIR132" s="118"/>
      <c r="GIS132" s="118"/>
      <c r="GIT132" s="118"/>
      <c r="GIU132" s="118"/>
      <c r="GIV132" s="118"/>
      <c r="GIW132" s="118"/>
      <c r="GIX132" s="118"/>
      <c r="GIY132" s="118"/>
      <c r="GIZ132" s="118"/>
      <c r="GJA132" s="118"/>
      <c r="GJB132" s="118"/>
      <c r="GJC132" s="118"/>
      <c r="GJD132" s="118"/>
      <c r="GJE132" s="118"/>
      <c r="GJF132" s="118"/>
      <c r="GJG132" s="118"/>
      <c r="GJH132" s="118"/>
      <c r="GJI132" s="118"/>
      <c r="GJJ132" s="118"/>
      <c r="GJK132" s="118"/>
      <c r="GJL132" s="118"/>
      <c r="GJM132" s="118"/>
      <c r="GJN132" s="118"/>
      <c r="GJO132" s="118"/>
      <c r="GJP132" s="118"/>
      <c r="GJQ132" s="118"/>
      <c r="GJR132" s="118"/>
      <c r="GJS132" s="118"/>
      <c r="GJT132" s="118"/>
      <c r="GJU132" s="118"/>
      <c r="GJV132" s="118"/>
      <c r="GJW132" s="118"/>
      <c r="GJX132" s="118"/>
      <c r="GJY132" s="118"/>
      <c r="GJZ132" s="118"/>
      <c r="GKA132" s="118"/>
      <c r="GKB132" s="118"/>
      <c r="GKC132" s="118"/>
      <c r="GKD132" s="118"/>
      <c r="GKE132" s="118"/>
      <c r="GKF132" s="118"/>
      <c r="GKG132" s="118"/>
      <c r="GKH132" s="118"/>
      <c r="GKI132" s="118"/>
      <c r="GKJ132" s="118"/>
      <c r="GKK132" s="118"/>
      <c r="GKL132" s="118"/>
      <c r="GKM132" s="118"/>
      <c r="GKN132" s="118"/>
      <c r="GKO132" s="118"/>
      <c r="GKP132" s="118"/>
      <c r="GKQ132" s="118"/>
      <c r="GKR132" s="118"/>
      <c r="GKS132" s="118"/>
      <c r="GKT132" s="118"/>
      <c r="GKU132" s="118"/>
      <c r="GKV132" s="118"/>
      <c r="GKW132" s="118"/>
      <c r="GKX132" s="118"/>
      <c r="GKY132" s="118"/>
      <c r="GKZ132" s="118"/>
      <c r="GLA132" s="118"/>
      <c r="GLB132" s="118"/>
      <c r="GLC132" s="118"/>
      <c r="GLD132" s="118"/>
      <c r="GLE132" s="118"/>
      <c r="GLF132" s="118"/>
      <c r="GLG132" s="118"/>
      <c r="GLH132" s="118"/>
      <c r="GLI132" s="118"/>
      <c r="GLJ132" s="118"/>
      <c r="GLK132" s="118"/>
      <c r="GLL132" s="118"/>
      <c r="GLM132" s="118"/>
      <c r="GLN132" s="118"/>
      <c r="GLO132" s="118"/>
      <c r="GLP132" s="118"/>
      <c r="GLQ132" s="118"/>
      <c r="GLR132" s="118"/>
      <c r="GLS132" s="118"/>
      <c r="GLT132" s="118"/>
      <c r="GLU132" s="118"/>
      <c r="GLV132" s="118"/>
      <c r="GLW132" s="118"/>
      <c r="GLX132" s="118"/>
      <c r="GLY132" s="118"/>
      <c r="GLZ132" s="118"/>
      <c r="GMA132" s="118"/>
      <c r="GMB132" s="118"/>
      <c r="GMC132" s="118"/>
      <c r="GMD132" s="118"/>
      <c r="GME132" s="118"/>
      <c r="GMF132" s="118"/>
      <c r="GMG132" s="118"/>
      <c r="GMH132" s="118"/>
      <c r="GMI132" s="118"/>
      <c r="GMJ132" s="118"/>
      <c r="GMK132" s="118"/>
      <c r="GML132" s="118"/>
      <c r="GMM132" s="118"/>
      <c r="GMN132" s="118"/>
      <c r="GMO132" s="118"/>
      <c r="GMP132" s="118"/>
      <c r="GMQ132" s="118"/>
      <c r="GMR132" s="118"/>
      <c r="GMS132" s="118"/>
      <c r="GMT132" s="118"/>
      <c r="GMU132" s="118"/>
      <c r="GMV132" s="118"/>
      <c r="GMW132" s="118"/>
      <c r="GMX132" s="118"/>
      <c r="GMY132" s="118"/>
      <c r="GMZ132" s="118"/>
      <c r="GNA132" s="118"/>
      <c r="GNB132" s="118"/>
      <c r="GNC132" s="118"/>
      <c r="GND132" s="118"/>
      <c r="GNE132" s="118"/>
      <c r="GNF132" s="118"/>
      <c r="GNG132" s="118"/>
      <c r="GNH132" s="118"/>
      <c r="GNI132" s="118"/>
      <c r="GNJ132" s="118"/>
      <c r="GNK132" s="118"/>
      <c r="GNL132" s="118"/>
      <c r="GNM132" s="118"/>
      <c r="GNN132" s="118"/>
      <c r="GNO132" s="118"/>
      <c r="GNP132" s="118"/>
      <c r="GNQ132" s="118"/>
      <c r="GNR132" s="118"/>
      <c r="GNS132" s="118"/>
      <c r="GNT132" s="118"/>
      <c r="GNU132" s="118"/>
      <c r="GNV132" s="118"/>
      <c r="GNW132" s="118"/>
      <c r="GNX132" s="118"/>
      <c r="GNY132" s="118"/>
      <c r="GNZ132" s="118"/>
      <c r="GOA132" s="118"/>
      <c r="GOB132" s="118"/>
      <c r="GOC132" s="118"/>
      <c r="GOD132" s="118"/>
      <c r="GOE132" s="118"/>
      <c r="GOF132" s="118"/>
      <c r="GOG132" s="118"/>
      <c r="GOH132" s="118"/>
      <c r="GOI132" s="118"/>
      <c r="GOJ132" s="118"/>
      <c r="GOK132" s="118"/>
      <c r="GOL132" s="118"/>
      <c r="GOM132" s="118"/>
      <c r="GON132" s="118"/>
      <c r="GOO132" s="118"/>
      <c r="GOP132" s="118"/>
      <c r="GOQ132" s="118"/>
      <c r="GOR132" s="118"/>
      <c r="GOS132" s="118"/>
      <c r="GOT132" s="118"/>
      <c r="GOU132" s="118"/>
      <c r="GOV132" s="118"/>
      <c r="GOW132" s="118"/>
      <c r="GOX132" s="118"/>
      <c r="GOY132" s="118"/>
      <c r="GOZ132" s="118"/>
      <c r="GPA132" s="118"/>
      <c r="GPB132" s="118"/>
      <c r="GPC132" s="118"/>
      <c r="GPD132" s="118"/>
      <c r="GPE132" s="118"/>
      <c r="GPF132" s="118"/>
      <c r="GPG132" s="118"/>
      <c r="GPH132" s="118"/>
      <c r="GPI132" s="118"/>
      <c r="GPJ132" s="118"/>
      <c r="GPK132" s="118"/>
      <c r="GPL132" s="118"/>
      <c r="GPM132" s="118"/>
      <c r="GPN132" s="118"/>
      <c r="GPO132" s="118"/>
      <c r="GPP132" s="118"/>
      <c r="GPQ132" s="118"/>
      <c r="GPR132" s="118"/>
      <c r="GPS132" s="118"/>
      <c r="GPT132" s="118"/>
      <c r="GPU132" s="118"/>
      <c r="GPV132" s="118"/>
      <c r="GPW132" s="118"/>
      <c r="GPX132" s="118"/>
      <c r="GPY132" s="118"/>
      <c r="GPZ132" s="118"/>
      <c r="GQA132" s="118"/>
      <c r="GQB132" s="118"/>
      <c r="GQC132" s="118"/>
      <c r="GQD132" s="118"/>
      <c r="GQE132" s="118"/>
      <c r="GQF132" s="118"/>
      <c r="GQG132" s="118"/>
      <c r="GQH132" s="118"/>
      <c r="GQI132" s="118"/>
      <c r="GQJ132" s="118"/>
      <c r="GQK132" s="118"/>
      <c r="GQL132" s="118"/>
      <c r="GQM132" s="118"/>
      <c r="GQN132" s="118"/>
      <c r="GQO132" s="118"/>
      <c r="GQP132" s="118"/>
      <c r="GQQ132" s="118"/>
      <c r="GQR132" s="118"/>
      <c r="GQS132" s="118"/>
      <c r="GQT132" s="118"/>
      <c r="GQU132" s="118"/>
      <c r="GQV132" s="118"/>
      <c r="GQW132" s="118"/>
      <c r="GQX132" s="118"/>
      <c r="GQY132" s="118"/>
      <c r="GQZ132" s="118"/>
      <c r="GRA132" s="118"/>
      <c r="GRB132" s="118"/>
      <c r="GRC132" s="118"/>
      <c r="GRD132" s="118"/>
      <c r="GRE132" s="118"/>
      <c r="GRF132" s="118"/>
      <c r="GRG132" s="118"/>
      <c r="GRH132" s="118"/>
      <c r="GRI132" s="118"/>
      <c r="GRJ132" s="118"/>
      <c r="GRK132" s="118"/>
      <c r="GRL132" s="118"/>
      <c r="GRM132" s="118"/>
      <c r="GRN132" s="118"/>
      <c r="GRO132" s="118"/>
      <c r="GRP132" s="118"/>
      <c r="GRQ132" s="118"/>
      <c r="GRR132" s="118"/>
      <c r="GRS132" s="118"/>
      <c r="GRT132" s="118"/>
      <c r="GRU132" s="118"/>
      <c r="GRV132" s="118"/>
      <c r="GRW132" s="118"/>
      <c r="GRX132" s="118"/>
      <c r="GRY132" s="118"/>
      <c r="GRZ132" s="118"/>
      <c r="GSA132" s="118"/>
      <c r="GSB132" s="118"/>
      <c r="GSC132" s="118"/>
      <c r="GSD132" s="118"/>
      <c r="GSE132" s="118"/>
      <c r="GSF132" s="118"/>
      <c r="GSG132" s="118"/>
      <c r="GSH132" s="118"/>
      <c r="GSI132" s="118"/>
      <c r="GSJ132" s="118"/>
      <c r="GSK132" s="118"/>
      <c r="GSL132" s="118"/>
      <c r="GSM132" s="118"/>
      <c r="GSN132" s="118"/>
      <c r="GSO132" s="118"/>
      <c r="GSP132" s="118"/>
      <c r="GSQ132" s="118"/>
      <c r="GSR132" s="118"/>
      <c r="GSS132" s="118"/>
      <c r="GST132" s="118"/>
      <c r="GSU132" s="118"/>
      <c r="GSV132" s="118"/>
      <c r="GSW132" s="118"/>
      <c r="GSX132" s="118"/>
      <c r="GSY132" s="118"/>
      <c r="GSZ132" s="118"/>
      <c r="GTA132" s="118"/>
      <c r="GTB132" s="118"/>
      <c r="GTC132" s="118"/>
      <c r="GTD132" s="118"/>
      <c r="GTE132" s="118"/>
      <c r="GTF132" s="118"/>
      <c r="GTG132" s="118"/>
      <c r="GTH132" s="118"/>
      <c r="GTI132" s="118"/>
      <c r="GTJ132" s="118"/>
      <c r="GTK132" s="118"/>
      <c r="GTL132" s="118"/>
      <c r="GTM132" s="118"/>
      <c r="GTN132" s="118"/>
      <c r="GTO132" s="118"/>
      <c r="GTP132" s="118"/>
      <c r="GTQ132" s="118"/>
      <c r="GTR132" s="118"/>
      <c r="GTS132" s="118"/>
      <c r="GTT132" s="118"/>
      <c r="GTU132" s="118"/>
      <c r="GTV132" s="118"/>
      <c r="GTW132" s="118"/>
      <c r="GTX132" s="118"/>
      <c r="GTY132" s="118"/>
      <c r="GTZ132" s="118"/>
      <c r="GUA132" s="118"/>
      <c r="GUB132" s="118"/>
      <c r="GUC132" s="118"/>
      <c r="GUD132" s="118"/>
      <c r="GUE132" s="118"/>
      <c r="GUF132" s="118"/>
      <c r="GUG132" s="118"/>
      <c r="GUH132" s="118"/>
      <c r="GUI132" s="118"/>
      <c r="GUJ132" s="118"/>
      <c r="GUK132" s="118"/>
      <c r="GUL132" s="118"/>
      <c r="GUM132" s="118"/>
      <c r="GUN132" s="118"/>
      <c r="GUO132" s="118"/>
      <c r="GUP132" s="118"/>
      <c r="GUQ132" s="118"/>
      <c r="GUR132" s="118"/>
      <c r="GUS132" s="118"/>
      <c r="GUT132" s="118"/>
      <c r="GUU132" s="118"/>
      <c r="GUV132" s="118"/>
      <c r="GUW132" s="118"/>
      <c r="GUX132" s="118"/>
      <c r="GUY132" s="118"/>
      <c r="GUZ132" s="118"/>
      <c r="GVA132" s="118"/>
      <c r="GVB132" s="118"/>
      <c r="GVC132" s="118"/>
      <c r="GVD132" s="118"/>
      <c r="GVE132" s="118"/>
      <c r="GVF132" s="118"/>
      <c r="GVG132" s="118"/>
      <c r="GVH132" s="118"/>
      <c r="GVI132" s="118"/>
      <c r="GVJ132" s="118"/>
      <c r="GVK132" s="118"/>
      <c r="GVL132" s="118"/>
      <c r="GVM132" s="118"/>
      <c r="GVN132" s="118"/>
      <c r="GVO132" s="118"/>
      <c r="GVP132" s="118"/>
      <c r="GVQ132" s="118"/>
      <c r="GVR132" s="118"/>
      <c r="GVS132" s="118"/>
      <c r="GVT132" s="118"/>
      <c r="GVU132" s="118"/>
      <c r="GVV132" s="118"/>
      <c r="GVW132" s="118"/>
      <c r="GVX132" s="118"/>
      <c r="GVY132" s="118"/>
      <c r="GVZ132" s="118"/>
      <c r="GWA132" s="118"/>
      <c r="GWB132" s="118"/>
      <c r="GWC132" s="118"/>
      <c r="GWD132" s="118"/>
      <c r="GWE132" s="118"/>
      <c r="GWF132" s="118"/>
      <c r="GWG132" s="118"/>
      <c r="GWH132" s="118"/>
      <c r="GWI132" s="118"/>
      <c r="GWJ132" s="118"/>
      <c r="GWK132" s="118"/>
      <c r="GWL132" s="118"/>
      <c r="GWM132" s="118"/>
      <c r="GWN132" s="118"/>
      <c r="GWO132" s="118"/>
      <c r="GWP132" s="118"/>
      <c r="GWQ132" s="118"/>
      <c r="GWR132" s="118"/>
      <c r="GWS132" s="118"/>
      <c r="GWT132" s="118"/>
      <c r="GWU132" s="118"/>
      <c r="GWV132" s="118"/>
      <c r="GWW132" s="118"/>
      <c r="GWX132" s="118"/>
      <c r="GWY132" s="118"/>
      <c r="GWZ132" s="118"/>
      <c r="GXA132" s="118"/>
      <c r="GXB132" s="118"/>
      <c r="GXC132" s="118"/>
      <c r="GXD132" s="118"/>
      <c r="GXE132" s="118"/>
      <c r="GXF132" s="118"/>
      <c r="GXG132" s="118"/>
      <c r="GXH132" s="118"/>
      <c r="GXI132" s="118"/>
      <c r="GXJ132" s="118"/>
      <c r="GXK132" s="118"/>
      <c r="GXL132" s="118"/>
      <c r="GXM132" s="118"/>
      <c r="GXN132" s="118"/>
      <c r="GXO132" s="118"/>
      <c r="GXP132" s="118"/>
      <c r="GXQ132" s="118"/>
      <c r="GXR132" s="118"/>
      <c r="GXS132" s="118"/>
      <c r="GXT132" s="118"/>
      <c r="GXU132" s="118"/>
      <c r="GXV132" s="118"/>
      <c r="GXW132" s="118"/>
      <c r="GXX132" s="118"/>
      <c r="GXY132" s="118"/>
      <c r="GXZ132" s="118"/>
      <c r="GYA132" s="118"/>
      <c r="GYB132" s="118"/>
      <c r="GYC132" s="118"/>
      <c r="GYD132" s="118"/>
      <c r="GYE132" s="118"/>
      <c r="GYF132" s="118"/>
      <c r="GYG132" s="118"/>
      <c r="GYH132" s="118"/>
      <c r="GYI132" s="118"/>
      <c r="GYJ132" s="118"/>
      <c r="GYK132" s="118"/>
      <c r="GYL132" s="118"/>
      <c r="GYM132" s="118"/>
      <c r="GYN132" s="118"/>
      <c r="GYO132" s="118"/>
      <c r="GYP132" s="118"/>
      <c r="GYQ132" s="118"/>
      <c r="GYR132" s="118"/>
      <c r="GYS132" s="118"/>
      <c r="GYT132" s="118"/>
      <c r="GYU132" s="118"/>
      <c r="GYV132" s="118"/>
      <c r="GYW132" s="118"/>
      <c r="GYX132" s="118"/>
      <c r="GYY132" s="118"/>
      <c r="GYZ132" s="118"/>
      <c r="GZA132" s="118"/>
      <c r="GZB132" s="118"/>
      <c r="GZC132" s="118"/>
      <c r="GZD132" s="118"/>
      <c r="GZE132" s="118"/>
      <c r="GZF132" s="118"/>
      <c r="GZG132" s="118"/>
      <c r="GZH132" s="118"/>
      <c r="GZI132" s="118"/>
      <c r="GZJ132" s="118"/>
      <c r="GZK132" s="118"/>
      <c r="GZL132" s="118"/>
      <c r="GZM132" s="118"/>
      <c r="GZN132" s="118"/>
      <c r="GZO132" s="118"/>
      <c r="GZP132" s="118"/>
      <c r="GZQ132" s="118"/>
      <c r="GZR132" s="118"/>
      <c r="GZS132" s="118"/>
      <c r="GZT132" s="118"/>
      <c r="GZU132" s="118"/>
      <c r="GZV132" s="118"/>
      <c r="GZW132" s="118"/>
      <c r="GZX132" s="118"/>
      <c r="GZY132" s="118"/>
      <c r="GZZ132" s="118"/>
      <c r="HAA132" s="118"/>
      <c r="HAB132" s="118"/>
      <c r="HAC132" s="118"/>
      <c r="HAD132" s="118"/>
      <c r="HAE132" s="118"/>
      <c r="HAF132" s="118"/>
      <c r="HAG132" s="118"/>
      <c r="HAH132" s="118"/>
      <c r="HAI132" s="118"/>
      <c r="HAJ132" s="118"/>
      <c r="HAK132" s="118"/>
      <c r="HAL132" s="118"/>
      <c r="HAM132" s="118"/>
      <c r="HAN132" s="118"/>
      <c r="HAO132" s="118"/>
      <c r="HAP132" s="118"/>
      <c r="HAQ132" s="118"/>
      <c r="HAR132" s="118"/>
      <c r="HAS132" s="118"/>
      <c r="HAT132" s="118"/>
      <c r="HAU132" s="118"/>
      <c r="HAV132" s="118"/>
      <c r="HAW132" s="118"/>
      <c r="HAX132" s="118"/>
      <c r="HAY132" s="118"/>
      <c r="HAZ132" s="118"/>
      <c r="HBA132" s="118"/>
      <c r="HBB132" s="118"/>
      <c r="HBC132" s="118"/>
      <c r="HBD132" s="118"/>
      <c r="HBE132" s="118"/>
      <c r="HBF132" s="118"/>
      <c r="HBG132" s="118"/>
      <c r="HBH132" s="118"/>
      <c r="HBI132" s="118"/>
      <c r="HBJ132" s="118"/>
      <c r="HBK132" s="118"/>
      <c r="HBL132" s="118"/>
      <c r="HBM132" s="118"/>
      <c r="HBN132" s="118"/>
      <c r="HBO132" s="118"/>
      <c r="HBP132" s="118"/>
      <c r="HBQ132" s="118"/>
      <c r="HBR132" s="118"/>
      <c r="HBS132" s="118"/>
      <c r="HBT132" s="118"/>
      <c r="HBU132" s="118"/>
      <c r="HBV132" s="118"/>
      <c r="HBW132" s="118"/>
      <c r="HBX132" s="118"/>
      <c r="HBY132" s="118"/>
      <c r="HBZ132" s="118"/>
      <c r="HCA132" s="118"/>
      <c r="HCB132" s="118"/>
      <c r="HCC132" s="118"/>
      <c r="HCD132" s="118"/>
      <c r="HCE132" s="118"/>
      <c r="HCF132" s="118"/>
      <c r="HCG132" s="118"/>
      <c r="HCH132" s="118"/>
      <c r="HCI132" s="118"/>
      <c r="HCJ132" s="118"/>
      <c r="HCK132" s="118"/>
      <c r="HCL132" s="118"/>
      <c r="HCM132" s="118"/>
      <c r="HCN132" s="118"/>
      <c r="HCO132" s="118"/>
      <c r="HCP132" s="118"/>
      <c r="HCQ132" s="118"/>
      <c r="HCR132" s="118"/>
      <c r="HCS132" s="118"/>
      <c r="HCT132" s="118"/>
      <c r="HCU132" s="118"/>
      <c r="HCV132" s="118"/>
      <c r="HCW132" s="118"/>
      <c r="HCX132" s="118"/>
      <c r="HCY132" s="118"/>
      <c r="HCZ132" s="118"/>
      <c r="HDA132" s="118"/>
      <c r="HDB132" s="118"/>
      <c r="HDC132" s="118"/>
      <c r="HDD132" s="118"/>
      <c r="HDE132" s="118"/>
      <c r="HDF132" s="118"/>
      <c r="HDG132" s="118"/>
      <c r="HDH132" s="118"/>
      <c r="HDI132" s="118"/>
      <c r="HDJ132" s="118"/>
      <c r="HDK132" s="118"/>
      <c r="HDL132" s="118"/>
      <c r="HDM132" s="118"/>
      <c r="HDN132" s="118"/>
      <c r="HDO132" s="118"/>
      <c r="HDP132" s="118"/>
      <c r="HDQ132" s="118"/>
      <c r="HDR132" s="118"/>
      <c r="HDS132" s="118"/>
      <c r="HDT132" s="118"/>
      <c r="HDU132" s="118"/>
      <c r="HDV132" s="118"/>
      <c r="HDW132" s="118"/>
      <c r="HDX132" s="118"/>
      <c r="HDY132" s="118"/>
      <c r="HDZ132" s="118"/>
      <c r="HEA132" s="118"/>
      <c r="HEB132" s="118"/>
      <c r="HEC132" s="118"/>
      <c r="HED132" s="118"/>
      <c r="HEE132" s="118"/>
      <c r="HEF132" s="118"/>
      <c r="HEG132" s="118"/>
      <c r="HEH132" s="118"/>
      <c r="HEI132" s="118"/>
      <c r="HEJ132" s="118"/>
      <c r="HEK132" s="118"/>
      <c r="HEL132" s="118"/>
      <c r="HEM132" s="118"/>
      <c r="HEN132" s="118"/>
      <c r="HEO132" s="118"/>
      <c r="HEP132" s="118"/>
      <c r="HEQ132" s="118"/>
      <c r="HER132" s="118"/>
      <c r="HES132" s="118"/>
      <c r="HET132" s="118"/>
      <c r="HEU132" s="118"/>
      <c r="HEV132" s="118"/>
      <c r="HEW132" s="118"/>
      <c r="HEX132" s="118"/>
      <c r="HEY132" s="118"/>
      <c r="HEZ132" s="118"/>
      <c r="HFA132" s="118"/>
      <c r="HFB132" s="118"/>
      <c r="HFC132" s="118"/>
      <c r="HFD132" s="118"/>
      <c r="HFE132" s="118"/>
      <c r="HFF132" s="118"/>
      <c r="HFG132" s="118"/>
      <c r="HFH132" s="118"/>
      <c r="HFI132" s="118"/>
      <c r="HFJ132" s="118"/>
      <c r="HFK132" s="118"/>
      <c r="HFL132" s="118"/>
      <c r="HFM132" s="118"/>
      <c r="HFN132" s="118"/>
      <c r="HFO132" s="118"/>
      <c r="HFP132" s="118"/>
      <c r="HFQ132" s="118"/>
      <c r="HFR132" s="118"/>
      <c r="HFS132" s="118"/>
      <c r="HFT132" s="118"/>
      <c r="HFU132" s="118"/>
      <c r="HFV132" s="118"/>
      <c r="HFW132" s="118"/>
      <c r="HFX132" s="118"/>
      <c r="HFY132" s="118"/>
      <c r="HFZ132" s="118"/>
      <c r="HGA132" s="118"/>
      <c r="HGB132" s="118"/>
      <c r="HGC132" s="118"/>
      <c r="HGD132" s="118"/>
      <c r="HGE132" s="118"/>
      <c r="HGF132" s="118"/>
      <c r="HGG132" s="118"/>
      <c r="HGH132" s="118"/>
      <c r="HGI132" s="118"/>
      <c r="HGJ132" s="118"/>
      <c r="HGK132" s="118"/>
      <c r="HGL132" s="118"/>
      <c r="HGM132" s="118"/>
      <c r="HGN132" s="118"/>
      <c r="HGO132" s="118"/>
      <c r="HGP132" s="118"/>
      <c r="HGQ132" s="118"/>
      <c r="HGR132" s="118"/>
      <c r="HGS132" s="118"/>
      <c r="HGT132" s="118"/>
      <c r="HGU132" s="118"/>
      <c r="HGV132" s="118"/>
      <c r="HGW132" s="118"/>
      <c r="HGX132" s="118"/>
      <c r="HGY132" s="118"/>
      <c r="HGZ132" s="118"/>
      <c r="HHA132" s="118"/>
      <c r="HHB132" s="118"/>
      <c r="HHC132" s="118"/>
      <c r="HHD132" s="118"/>
      <c r="HHE132" s="118"/>
      <c r="HHF132" s="118"/>
      <c r="HHG132" s="118"/>
      <c r="HHH132" s="118"/>
      <c r="HHI132" s="118"/>
      <c r="HHJ132" s="118"/>
      <c r="HHK132" s="118"/>
      <c r="HHL132" s="118"/>
      <c r="HHM132" s="118"/>
      <c r="HHN132" s="118"/>
      <c r="HHO132" s="118"/>
      <c r="HHP132" s="118"/>
      <c r="HHQ132" s="118"/>
      <c r="HHR132" s="118"/>
      <c r="HHS132" s="118"/>
      <c r="HHT132" s="118"/>
      <c r="HHU132" s="118"/>
      <c r="HHV132" s="118"/>
      <c r="HHW132" s="118"/>
      <c r="HHX132" s="118"/>
      <c r="HHY132" s="118"/>
      <c r="HHZ132" s="118"/>
      <c r="HIA132" s="118"/>
      <c r="HIB132" s="118"/>
      <c r="HIC132" s="118"/>
      <c r="HID132" s="118"/>
      <c r="HIE132" s="118"/>
      <c r="HIF132" s="118"/>
      <c r="HIG132" s="118"/>
      <c r="HIH132" s="118"/>
      <c r="HII132" s="118"/>
      <c r="HIJ132" s="118"/>
      <c r="HIK132" s="118"/>
      <c r="HIL132" s="118"/>
      <c r="HIM132" s="118"/>
      <c r="HIN132" s="118"/>
      <c r="HIO132" s="118"/>
      <c r="HIP132" s="118"/>
      <c r="HIQ132" s="118"/>
      <c r="HIR132" s="118"/>
      <c r="HIS132" s="118"/>
      <c r="HIT132" s="118"/>
      <c r="HIU132" s="118"/>
      <c r="HIV132" s="118"/>
      <c r="HIW132" s="118"/>
      <c r="HIX132" s="118"/>
      <c r="HIY132" s="118"/>
      <c r="HIZ132" s="118"/>
      <c r="HJA132" s="118"/>
      <c r="HJB132" s="118"/>
      <c r="HJC132" s="118"/>
      <c r="HJD132" s="118"/>
      <c r="HJE132" s="118"/>
      <c r="HJF132" s="118"/>
      <c r="HJG132" s="118"/>
      <c r="HJH132" s="118"/>
      <c r="HJI132" s="118"/>
      <c r="HJJ132" s="118"/>
      <c r="HJK132" s="118"/>
      <c r="HJL132" s="118"/>
      <c r="HJM132" s="118"/>
      <c r="HJN132" s="118"/>
      <c r="HJO132" s="118"/>
      <c r="HJP132" s="118"/>
      <c r="HJQ132" s="118"/>
      <c r="HJR132" s="118"/>
      <c r="HJS132" s="118"/>
      <c r="HJT132" s="118"/>
      <c r="HJU132" s="118"/>
      <c r="HJV132" s="118"/>
      <c r="HJW132" s="118"/>
      <c r="HJX132" s="118"/>
      <c r="HJY132" s="118"/>
      <c r="HJZ132" s="118"/>
      <c r="HKA132" s="118"/>
      <c r="HKB132" s="118"/>
      <c r="HKC132" s="118"/>
      <c r="HKD132" s="118"/>
      <c r="HKE132" s="118"/>
      <c r="HKF132" s="118"/>
      <c r="HKG132" s="118"/>
      <c r="HKH132" s="118"/>
      <c r="HKI132" s="118"/>
      <c r="HKJ132" s="118"/>
      <c r="HKK132" s="118"/>
      <c r="HKL132" s="118"/>
      <c r="HKM132" s="118"/>
      <c r="HKN132" s="118"/>
      <c r="HKO132" s="118"/>
      <c r="HKP132" s="118"/>
      <c r="HKQ132" s="118"/>
      <c r="HKR132" s="118"/>
      <c r="HKS132" s="118"/>
      <c r="HKT132" s="118"/>
      <c r="HKU132" s="118"/>
      <c r="HKV132" s="118"/>
      <c r="HKW132" s="118"/>
      <c r="HKX132" s="118"/>
      <c r="HKY132" s="118"/>
      <c r="HKZ132" s="118"/>
      <c r="HLA132" s="118"/>
      <c r="HLB132" s="118"/>
      <c r="HLC132" s="118"/>
      <c r="HLD132" s="118"/>
      <c r="HLE132" s="118"/>
      <c r="HLF132" s="118"/>
      <c r="HLG132" s="118"/>
      <c r="HLH132" s="118"/>
      <c r="HLI132" s="118"/>
      <c r="HLJ132" s="118"/>
      <c r="HLK132" s="118"/>
      <c r="HLL132" s="118"/>
      <c r="HLM132" s="118"/>
      <c r="HLN132" s="118"/>
      <c r="HLO132" s="118"/>
      <c r="HLP132" s="118"/>
      <c r="HLQ132" s="118"/>
      <c r="HLR132" s="118"/>
      <c r="HLS132" s="118"/>
      <c r="HLT132" s="118"/>
      <c r="HLU132" s="118"/>
      <c r="HLV132" s="118"/>
      <c r="HLW132" s="118"/>
      <c r="HLX132" s="118"/>
      <c r="HLY132" s="118"/>
      <c r="HLZ132" s="118"/>
      <c r="HMA132" s="118"/>
      <c r="HMB132" s="118"/>
      <c r="HMC132" s="118"/>
      <c r="HMD132" s="118"/>
      <c r="HME132" s="118"/>
      <c r="HMF132" s="118"/>
      <c r="HMG132" s="118"/>
      <c r="HMH132" s="118"/>
      <c r="HMI132" s="118"/>
      <c r="HMJ132" s="118"/>
      <c r="HMK132" s="118"/>
      <c r="HML132" s="118"/>
      <c r="HMM132" s="118"/>
      <c r="HMN132" s="118"/>
      <c r="HMO132" s="118"/>
      <c r="HMP132" s="118"/>
      <c r="HMQ132" s="118"/>
      <c r="HMR132" s="118"/>
      <c r="HMS132" s="118"/>
      <c r="HMT132" s="118"/>
      <c r="HMU132" s="118"/>
      <c r="HMV132" s="118"/>
      <c r="HMW132" s="118"/>
      <c r="HMX132" s="118"/>
      <c r="HMY132" s="118"/>
      <c r="HMZ132" s="118"/>
      <c r="HNA132" s="118"/>
      <c r="HNB132" s="118"/>
      <c r="HNC132" s="118"/>
      <c r="HND132" s="118"/>
      <c r="HNE132" s="118"/>
      <c r="HNF132" s="118"/>
      <c r="HNG132" s="118"/>
      <c r="HNH132" s="118"/>
      <c r="HNI132" s="118"/>
      <c r="HNJ132" s="118"/>
      <c r="HNK132" s="118"/>
      <c r="HNL132" s="118"/>
      <c r="HNM132" s="118"/>
      <c r="HNN132" s="118"/>
      <c r="HNO132" s="118"/>
      <c r="HNP132" s="118"/>
      <c r="HNQ132" s="118"/>
      <c r="HNR132" s="118"/>
      <c r="HNS132" s="118"/>
      <c r="HNT132" s="118"/>
      <c r="HNU132" s="118"/>
      <c r="HNV132" s="118"/>
      <c r="HNW132" s="118"/>
      <c r="HNX132" s="118"/>
      <c r="HNY132" s="118"/>
      <c r="HNZ132" s="118"/>
      <c r="HOA132" s="118"/>
      <c r="HOB132" s="118"/>
      <c r="HOC132" s="118"/>
      <c r="HOD132" s="118"/>
      <c r="HOE132" s="118"/>
      <c r="HOF132" s="118"/>
      <c r="HOG132" s="118"/>
      <c r="HOH132" s="118"/>
      <c r="HOI132" s="118"/>
      <c r="HOJ132" s="118"/>
      <c r="HOK132" s="118"/>
      <c r="HOL132" s="118"/>
      <c r="HOM132" s="118"/>
      <c r="HON132" s="118"/>
      <c r="HOO132" s="118"/>
      <c r="HOP132" s="118"/>
      <c r="HOQ132" s="118"/>
      <c r="HOR132" s="118"/>
      <c r="HOS132" s="118"/>
      <c r="HOT132" s="118"/>
      <c r="HOU132" s="118"/>
      <c r="HOV132" s="118"/>
      <c r="HOW132" s="118"/>
      <c r="HOX132" s="118"/>
      <c r="HOY132" s="118"/>
      <c r="HOZ132" s="118"/>
      <c r="HPA132" s="118"/>
      <c r="HPB132" s="118"/>
      <c r="HPC132" s="118"/>
      <c r="HPD132" s="118"/>
      <c r="HPE132" s="118"/>
      <c r="HPF132" s="118"/>
      <c r="HPG132" s="118"/>
      <c r="HPH132" s="118"/>
      <c r="HPI132" s="118"/>
      <c r="HPJ132" s="118"/>
      <c r="HPK132" s="118"/>
      <c r="HPL132" s="118"/>
      <c r="HPM132" s="118"/>
      <c r="HPN132" s="118"/>
      <c r="HPO132" s="118"/>
      <c r="HPP132" s="118"/>
      <c r="HPQ132" s="118"/>
      <c r="HPR132" s="118"/>
      <c r="HPS132" s="118"/>
      <c r="HPT132" s="118"/>
      <c r="HPU132" s="118"/>
      <c r="HPV132" s="118"/>
      <c r="HPW132" s="118"/>
      <c r="HPX132" s="118"/>
      <c r="HPY132" s="118"/>
      <c r="HPZ132" s="118"/>
      <c r="HQA132" s="118"/>
      <c r="HQB132" s="118"/>
      <c r="HQC132" s="118"/>
      <c r="HQD132" s="118"/>
      <c r="HQE132" s="118"/>
      <c r="HQF132" s="118"/>
      <c r="HQG132" s="118"/>
      <c r="HQH132" s="118"/>
      <c r="HQI132" s="118"/>
      <c r="HQJ132" s="118"/>
      <c r="HQK132" s="118"/>
      <c r="HQL132" s="118"/>
      <c r="HQM132" s="118"/>
      <c r="HQN132" s="118"/>
      <c r="HQO132" s="118"/>
      <c r="HQP132" s="118"/>
      <c r="HQQ132" s="118"/>
      <c r="HQR132" s="118"/>
      <c r="HQS132" s="118"/>
      <c r="HQT132" s="118"/>
      <c r="HQU132" s="118"/>
      <c r="HQV132" s="118"/>
      <c r="HQW132" s="118"/>
      <c r="HQX132" s="118"/>
      <c r="HQY132" s="118"/>
      <c r="HQZ132" s="118"/>
      <c r="HRA132" s="118"/>
      <c r="HRB132" s="118"/>
      <c r="HRC132" s="118"/>
      <c r="HRD132" s="118"/>
      <c r="HRE132" s="118"/>
      <c r="HRF132" s="118"/>
      <c r="HRG132" s="118"/>
      <c r="HRH132" s="118"/>
      <c r="HRI132" s="118"/>
      <c r="HRJ132" s="118"/>
      <c r="HRK132" s="118"/>
      <c r="HRL132" s="118"/>
      <c r="HRM132" s="118"/>
      <c r="HRN132" s="118"/>
      <c r="HRO132" s="118"/>
      <c r="HRP132" s="118"/>
      <c r="HRQ132" s="118"/>
      <c r="HRR132" s="118"/>
      <c r="HRS132" s="118"/>
      <c r="HRT132" s="118"/>
      <c r="HRU132" s="118"/>
      <c r="HRV132" s="118"/>
      <c r="HRW132" s="118"/>
      <c r="HRX132" s="118"/>
      <c r="HRY132" s="118"/>
      <c r="HRZ132" s="118"/>
      <c r="HSA132" s="118"/>
      <c r="HSB132" s="118"/>
      <c r="HSC132" s="118"/>
      <c r="HSD132" s="118"/>
      <c r="HSE132" s="118"/>
      <c r="HSF132" s="118"/>
      <c r="HSG132" s="118"/>
      <c r="HSH132" s="118"/>
      <c r="HSI132" s="118"/>
      <c r="HSJ132" s="118"/>
      <c r="HSK132" s="118"/>
      <c r="HSL132" s="118"/>
      <c r="HSM132" s="118"/>
      <c r="HSN132" s="118"/>
      <c r="HSO132" s="118"/>
      <c r="HSP132" s="118"/>
      <c r="HSQ132" s="118"/>
      <c r="HSR132" s="118"/>
      <c r="HSS132" s="118"/>
      <c r="HST132" s="118"/>
      <c r="HSU132" s="118"/>
      <c r="HSV132" s="118"/>
      <c r="HSW132" s="118"/>
      <c r="HSX132" s="118"/>
      <c r="HSY132" s="118"/>
      <c r="HSZ132" s="118"/>
      <c r="HTA132" s="118"/>
      <c r="HTB132" s="118"/>
      <c r="HTC132" s="118"/>
      <c r="HTD132" s="118"/>
      <c r="HTE132" s="118"/>
      <c r="HTF132" s="118"/>
      <c r="HTG132" s="118"/>
      <c r="HTH132" s="118"/>
      <c r="HTI132" s="118"/>
      <c r="HTJ132" s="118"/>
      <c r="HTK132" s="118"/>
      <c r="HTL132" s="118"/>
      <c r="HTM132" s="118"/>
      <c r="HTN132" s="118"/>
      <c r="HTO132" s="118"/>
      <c r="HTP132" s="118"/>
      <c r="HTQ132" s="118"/>
      <c r="HTR132" s="118"/>
      <c r="HTS132" s="118"/>
      <c r="HTT132" s="118"/>
      <c r="HTU132" s="118"/>
      <c r="HTV132" s="118"/>
      <c r="HTW132" s="118"/>
      <c r="HTX132" s="118"/>
      <c r="HTY132" s="118"/>
      <c r="HTZ132" s="118"/>
      <c r="HUA132" s="118"/>
      <c r="HUB132" s="118"/>
      <c r="HUC132" s="118"/>
      <c r="HUD132" s="118"/>
      <c r="HUE132" s="118"/>
      <c r="HUF132" s="118"/>
      <c r="HUG132" s="118"/>
      <c r="HUH132" s="118"/>
      <c r="HUI132" s="118"/>
      <c r="HUJ132" s="118"/>
      <c r="HUK132" s="118"/>
      <c r="HUL132" s="118"/>
      <c r="HUM132" s="118"/>
      <c r="HUN132" s="118"/>
      <c r="HUO132" s="118"/>
      <c r="HUP132" s="118"/>
      <c r="HUQ132" s="118"/>
      <c r="HUR132" s="118"/>
      <c r="HUS132" s="118"/>
      <c r="HUT132" s="118"/>
      <c r="HUU132" s="118"/>
      <c r="HUV132" s="118"/>
      <c r="HUW132" s="118"/>
      <c r="HUX132" s="118"/>
      <c r="HUY132" s="118"/>
      <c r="HUZ132" s="118"/>
      <c r="HVA132" s="118"/>
      <c r="HVB132" s="118"/>
      <c r="HVC132" s="118"/>
      <c r="HVD132" s="118"/>
      <c r="HVE132" s="118"/>
      <c r="HVF132" s="118"/>
      <c r="HVG132" s="118"/>
      <c r="HVH132" s="118"/>
      <c r="HVI132" s="118"/>
      <c r="HVJ132" s="118"/>
      <c r="HVK132" s="118"/>
      <c r="HVL132" s="118"/>
      <c r="HVM132" s="118"/>
      <c r="HVN132" s="118"/>
      <c r="HVO132" s="118"/>
      <c r="HVP132" s="118"/>
      <c r="HVQ132" s="118"/>
      <c r="HVR132" s="118"/>
      <c r="HVS132" s="118"/>
      <c r="HVT132" s="118"/>
      <c r="HVU132" s="118"/>
      <c r="HVV132" s="118"/>
      <c r="HVW132" s="118"/>
      <c r="HVX132" s="118"/>
      <c r="HVY132" s="118"/>
      <c r="HVZ132" s="118"/>
      <c r="HWA132" s="118"/>
      <c r="HWB132" s="118"/>
      <c r="HWC132" s="118"/>
      <c r="HWD132" s="118"/>
      <c r="HWE132" s="118"/>
      <c r="HWF132" s="118"/>
      <c r="HWG132" s="118"/>
      <c r="HWH132" s="118"/>
      <c r="HWI132" s="118"/>
      <c r="HWJ132" s="118"/>
      <c r="HWK132" s="118"/>
      <c r="HWL132" s="118"/>
      <c r="HWM132" s="118"/>
      <c r="HWN132" s="118"/>
      <c r="HWO132" s="118"/>
      <c r="HWP132" s="118"/>
      <c r="HWQ132" s="118"/>
      <c r="HWR132" s="118"/>
      <c r="HWS132" s="118"/>
      <c r="HWT132" s="118"/>
      <c r="HWU132" s="118"/>
      <c r="HWV132" s="118"/>
      <c r="HWW132" s="118"/>
      <c r="HWX132" s="118"/>
      <c r="HWY132" s="118"/>
      <c r="HWZ132" s="118"/>
      <c r="HXA132" s="118"/>
      <c r="HXB132" s="118"/>
      <c r="HXC132" s="118"/>
      <c r="HXD132" s="118"/>
      <c r="HXE132" s="118"/>
      <c r="HXF132" s="118"/>
      <c r="HXG132" s="118"/>
      <c r="HXH132" s="118"/>
      <c r="HXI132" s="118"/>
      <c r="HXJ132" s="118"/>
      <c r="HXK132" s="118"/>
      <c r="HXL132" s="118"/>
      <c r="HXM132" s="118"/>
      <c r="HXN132" s="118"/>
      <c r="HXO132" s="118"/>
      <c r="HXP132" s="118"/>
      <c r="HXQ132" s="118"/>
      <c r="HXR132" s="118"/>
      <c r="HXS132" s="118"/>
      <c r="HXT132" s="118"/>
      <c r="HXU132" s="118"/>
      <c r="HXV132" s="118"/>
      <c r="HXW132" s="118"/>
      <c r="HXX132" s="118"/>
      <c r="HXY132" s="118"/>
      <c r="HXZ132" s="118"/>
      <c r="HYA132" s="118"/>
      <c r="HYB132" s="118"/>
      <c r="HYC132" s="118"/>
      <c r="HYD132" s="118"/>
      <c r="HYE132" s="118"/>
      <c r="HYF132" s="118"/>
      <c r="HYG132" s="118"/>
      <c r="HYH132" s="118"/>
      <c r="HYI132" s="118"/>
      <c r="HYJ132" s="118"/>
      <c r="HYK132" s="118"/>
      <c r="HYL132" s="118"/>
      <c r="HYM132" s="118"/>
      <c r="HYN132" s="118"/>
      <c r="HYO132" s="118"/>
      <c r="HYP132" s="118"/>
      <c r="HYQ132" s="118"/>
      <c r="HYR132" s="118"/>
      <c r="HYS132" s="118"/>
      <c r="HYT132" s="118"/>
      <c r="HYU132" s="118"/>
      <c r="HYV132" s="118"/>
      <c r="HYW132" s="118"/>
      <c r="HYX132" s="118"/>
      <c r="HYY132" s="118"/>
      <c r="HYZ132" s="118"/>
      <c r="HZA132" s="118"/>
      <c r="HZB132" s="118"/>
      <c r="HZC132" s="118"/>
      <c r="HZD132" s="118"/>
      <c r="HZE132" s="118"/>
      <c r="HZF132" s="118"/>
      <c r="HZG132" s="118"/>
      <c r="HZH132" s="118"/>
      <c r="HZI132" s="118"/>
      <c r="HZJ132" s="118"/>
      <c r="HZK132" s="118"/>
      <c r="HZL132" s="118"/>
      <c r="HZM132" s="118"/>
      <c r="HZN132" s="118"/>
      <c r="HZO132" s="118"/>
      <c r="HZP132" s="118"/>
      <c r="HZQ132" s="118"/>
      <c r="HZR132" s="118"/>
      <c r="HZS132" s="118"/>
      <c r="HZT132" s="118"/>
      <c r="HZU132" s="118"/>
      <c r="HZV132" s="118"/>
      <c r="HZW132" s="118"/>
      <c r="HZX132" s="118"/>
      <c r="HZY132" s="118"/>
      <c r="HZZ132" s="118"/>
      <c r="IAA132" s="118"/>
      <c r="IAB132" s="118"/>
      <c r="IAC132" s="118"/>
      <c r="IAD132" s="118"/>
      <c r="IAE132" s="118"/>
      <c r="IAF132" s="118"/>
      <c r="IAG132" s="118"/>
      <c r="IAH132" s="118"/>
      <c r="IAI132" s="118"/>
      <c r="IAJ132" s="118"/>
      <c r="IAK132" s="118"/>
      <c r="IAL132" s="118"/>
      <c r="IAM132" s="118"/>
      <c r="IAN132" s="118"/>
      <c r="IAO132" s="118"/>
      <c r="IAP132" s="118"/>
      <c r="IAQ132" s="118"/>
      <c r="IAR132" s="118"/>
      <c r="IAS132" s="118"/>
      <c r="IAT132" s="118"/>
      <c r="IAU132" s="118"/>
      <c r="IAV132" s="118"/>
      <c r="IAW132" s="118"/>
      <c r="IAX132" s="118"/>
      <c r="IAY132" s="118"/>
      <c r="IAZ132" s="118"/>
      <c r="IBA132" s="118"/>
      <c r="IBB132" s="118"/>
      <c r="IBC132" s="118"/>
      <c r="IBD132" s="118"/>
      <c r="IBE132" s="118"/>
      <c r="IBF132" s="118"/>
      <c r="IBG132" s="118"/>
      <c r="IBH132" s="118"/>
      <c r="IBI132" s="118"/>
      <c r="IBJ132" s="118"/>
      <c r="IBK132" s="118"/>
      <c r="IBL132" s="118"/>
      <c r="IBM132" s="118"/>
      <c r="IBN132" s="118"/>
      <c r="IBO132" s="118"/>
      <c r="IBP132" s="118"/>
      <c r="IBQ132" s="118"/>
      <c r="IBR132" s="118"/>
      <c r="IBS132" s="118"/>
      <c r="IBT132" s="118"/>
      <c r="IBU132" s="118"/>
      <c r="IBV132" s="118"/>
      <c r="IBW132" s="118"/>
      <c r="IBX132" s="118"/>
      <c r="IBY132" s="118"/>
      <c r="IBZ132" s="118"/>
      <c r="ICA132" s="118"/>
      <c r="ICB132" s="118"/>
      <c r="ICC132" s="118"/>
      <c r="ICD132" s="118"/>
      <c r="ICE132" s="118"/>
      <c r="ICF132" s="118"/>
      <c r="ICG132" s="118"/>
      <c r="ICH132" s="118"/>
      <c r="ICI132" s="118"/>
      <c r="ICJ132" s="118"/>
      <c r="ICK132" s="118"/>
      <c r="ICL132" s="118"/>
      <c r="ICM132" s="118"/>
      <c r="ICN132" s="118"/>
      <c r="ICO132" s="118"/>
      <c r="ICP132" s="118"/>
      <c r="ICQ132" s="118"/>
      <c r="ICR132" s="118"/>
      <c r="ICS132" s="118"/>
      <c r="ICT132" s="118"/>
      <c r="ICU132" s="118"/>
      <c r="ICV132" s="118"/>
      <c r="ICW132" s="118"/>
      <c r="ICX132" s="118"/>
      <c r="ICY132" s="118"/>
      <c r="ICZ132" s="118"/>
      <c r="IDA132" s="118"/>
      <c r="IDB132" s="118"/>
      <c r="IDC132" s="118"/>
      <c r="IDD132" s="118"/>
      <c r="IDE132" s="118"/>
      <c r="IDF132" s="118"/>
      <c r="IDG132" s="118"/>
      <c r="IDH132" s="118"/>
      <c r="IDI132" s="118"/>
      <c r="IDJ132" s="118"/>
      <c r="IDK132" s="118"/>
      <c r="IDL132" s="118"/>
      <c r="IDM132" s="118"/>
      <c r="IDN132" s="118"/>
      <c r="IDO132" s="118"/>
      <c r="IDP132" s="118"/>
      <c r="IDQ132" s="118"/>
      <c r="IDR132" s="118"/>
      <c r="IDS132" s="118"/>
      <c r="IDT132" s="118"/>
      <c r="IDU132" s="118"/>
      <c r="IDV132" s="118"/>
      <c r="IDW132" s="118"/>
      <c r="IDX132" s="118"/>
      <c r="IDY132" s="118"/>
      <c r="IDZ132" s="118"/>
      <c r="IEA132" s="118"/>
      <c r="IEB132" s="118"/>
      <c r="IEC132" s="118"/>
      <c r="IED132" s="118"/>
      <c r="IEE132" s="118"/>
      <c r="IEF132" s="118"/>
      <c r="IEG132" s="118"/>
      <c r="IEH132" s="118"/>
      <c r="IEI132" s="118"/>
      <c r="IEJ132" s="118"/>
      <c r="IEK132" s="118"/>
      <c r="IEL132" s="118"/>
      <c r="IEM132" s="118"/>
      <c r="IEN132" s="118"/>
      <c r="IEO132" s="118"/>
      <c r="IEP132" s="118"/>
      <c r="IEQ132" s="118"/>
      <c r="IER132" s="118"/>
      <c r="IES132" s="118"/>
      <c r="IET132" s="118"/>
      <c r="IEU132" s="118"/>
      <c r="IEV132" s="118"/>
      <c r="IEW132" s="118"/>
      <c r="IEX132" s="118"/>
      <c r="IEY132" s="118"/>
      <c r="IEZ132" s="118"/>
      <c r="IFA132" s="118"/>
      <c r="IFB132" s="118"/>
      <c r="IFC132" s="118"/>
      <c r="IFD132" s="118"/>
      <c r="IFE132" s="118"/>
      <c r="IFF132" s="118"/>
      <c r="IFG132" s="118"/>
      <c r="IFH132" s="118"/>
      <c r="IFI132" s="118"/>
      <c r="IFJ132" s="118"/>
      <c r="IFK132" s="118"/>
      <c r="IFL132" s="118"/>
      <c r="IFM132" s="118"/>
      <c r="IFN132" s="118"/>
      <c r="IFO132" s="118"/>
      <c r="IFP132" s="118"/>
      <c r="IFQ132" s="118"/>
      <c r="IFR132" s="118"/>
      <c r="IFS132" s="118"/>
      <c r="IFT132" s="118"/>
      <c r="IFU132" s="118"/>
      <c r="IFV132" s="118"/>
      <c r="IFW132" s="118"/>
      <c r="IFX132" s="118"/>
      <c r="IFY132" s="118"/>
      <c r="IFZ132" s="118"/>
      <c r="IGA132" s="118"/>
      <c r="IGB132" s="118"/>
      <c r="IGC132" s="118"/>
      <c r="IGD132" s="118"/>
      <c r="IGE132" s="118"/>
      <c r="IGF132" s="118"/>
      <c r="IGG132" s="118"/>
      <c r="IGH132" s="118"/>
      <c r="IGI132" s="118"/>
      <c r="IGJ132" s="118"/>
      <c r="IGK132" s="118"/>
      <c r="IGL132" s="118"/>
      <c r="IGM132" s="118"/>
      <c r="IGN132" s="118"/>
      <c r="IGO132" s="118"/>
      <c r="IGP132" s="118"/>
      <c r="IGQ132" s="118"/>
      <c r="IGR132" s="118"/>
      <c r="IGS132" s="118"/>
      <c r="IGT132" s="118"/>
      <c r="IGU132" s="118"/>
      <c r="IGV132" s="118"/>
      <c r="IGW132" s="118"/>
      <c r="IGX132" s="118"/>
      <c r="IGY132" s="118"/>
      <c r="IGZ132" s="118"/>
      <c r="IHA132" s="118"/>
      <c r="IHB132" s="118"/>
      <c r="IHC132" s="118"/>
      <c r="IHD132" s="118"/>
      <c r="IHE132" s="118"/>
      <c r="IHF132" s="118"/>
      <c r="IHG132" s="118"/>
      <c r="IHH132" s="118"/>
      <c r="IHI132" s="118"/>
      <c r="IHJ132" s="118"/>
      <c r="IHK132" s="118"/>
      <c r="IHL132" s="118"/>
      <c r="IHM132" s="118"/>
      <c r="IHN132" s="118"/>
      <c r="IHO132" s="118"/>
      <c r="IHP132" s="118"/>
      <c r="IHQ132" s="118"/>
      <c r="IHR132" s="118"/>
      <c r="IHS132" s="118"/>
      <c r="IHT132" s="118"/>
      <c r="IHU132" s="118"/>
      <c r="IHV132" s="118"/>
      <c r="IHW132" s="118"/>
      <c r="IHX132" s="118"/>
      <c r="IHY132" s="118"/>
      <c r="IHZ132" s="118"/>
      <c r="IIA132" s="118"/>
      <c r="IIB132" s="118"/>
      <c r="IIC132" s="118"/>
      <c r="IID132" s="118"/>
      <c r="IIE132" s="118"/>
      <c r="IIF132" s="118"/>
      <c r="IIG132" s="118"/>
      <c r="IIH132" s="118"/>
      <c r="III132" s="118"/>
      <c r="IIJ132" s="118"/>
      <c r="IIK132" s="118"/>
      <c r="IIL132" s="118"/>
      <c r="IIM132" s="118"/>
      <c r="IIN132" s="118"/>
      <c r="IIO132" s="118"/>
      <c r="IIP132" s="118"/>
      <c r="IIQ132" s="118"/>
      <c r="IIR132" s="118"/>
      <c r="IIS132" s="118"/>
      <c r="IIT132" s="118"/>
      <c r="IIU132" s="118"/>
      <c r="IIV132" s="118"/>
      <c r="IIW132" s="118"/>
      <c r="IIX132" s="118"/>
      <c r="IIY132" s="118"/>
      <c r="IIZ132" s="118"/>
      <c r="IJA132" s="118"/>
      <c r="IJB132" s="118"/>
      <c r="IJC132" s="118"/>
      <c r="IJD132" s="118"/>
      <c r="IJE132" s="118"/>
      <c r="IJF132" s="118"/>
      <c r="IJG132" s="118"/>
      <c r="IJH132" s="118"/>
      <c r="IJI132" s="118"/>
      <c r="IJJ132" s="118"/>
      <c r="IJK132" s="118"/>
      <c r="IJL132" s="118"/>
      <c r="IJM132" s="118"/>
      <c r="IJN132" s="118"/>
      <c r="IJO132" s="118"/>
      <c r="IJP132" s="118"/>
      <c r="IJQ132" s="118"/>
      <c r="IJR132" s="118"/>
      <c r="IJS132" s="118"/>
      <c r="IJT132" s="118"/>
      <c r="IJU132" s="118"/>
      <c r="IJV132" s="118"/>
      <c r="IJW132" s="118"/>
      <c r="IJX132" s="118"/>
      <c r="IJY132" s="118"/>
      <c r="IJZ132" s="118"/>
      <c r="IKA132" s="118"/>
      <c r="IKB132" s="118"/>
      <c r="IKC132" s="118"/>
      <c r="IKD132" s="118"/>
      <c r="IKE132" s="118"/>
      <c r="IKF132" s="118"/>
      <c r="IKG132" s="118"/>
      <c r="IKH132" s="118"/>
      <c r="IKI132" s="118"/>
      <c r="IKJ132" s="118"/>
      <c r="IKK132" s="118"/>
      <c r="IKL132" s="118"/>
      <c r="IKM132" s="118"/>
      <c r="IKN132" s="118"/>
      <c r="IKO132" s="118"/>
      <c r="IKP132" s="118"/>
      <c r="IKQ132" s="118"/>
      <c r="IKR132" s="118"/>
      <c r="IKS132" s="118"/>
      <c r="IKT132" s="118"/>
      <c r="IKU132" s="118"/>
      <c r="IKV132" s="118"/>
      <c r="IKW132" s="118"/>
      <c r="IKX132" s="118"/>
      <c r="IKY132" s="118"/>
      <c r="IKZ132" s="118"/>
      <c r="ILA132" s="118"/>
      <c r="ILB132" s="118"/>
      <c r="ILC132" s="118"/>
      <c r="ILD132" s="118"/>
      <c r="ILE132" s="118"/>
      <c r="ILF132" s="118"/>
      <c r="ILG132" s="118"/>
      <c r="ILH132" s="118"/>
      <c r="ILI132" s="118"/>
      <c r="ILJ132" s="118"/>
      <c r="ILK132" s="118"/>
      <c r="ILL132" s="118"/>
      <c r="ILM132" s="118"/>
      <c r="ILN132" s="118"/>
      <c r="ILO132" s="118"/>
      <c r="ILP132" s="118"/>
      <c r="ILQ132" s="118"/>
      <c r="ILR132" s="118"/>
      <c r="ILS132" s="118"/>
      <c r="ILT132" s="118"/>
      <c r="ILU132" s="118"/>
      <c r="ILV132" s="118"/>
      <c r="ILW132" s="118"/>
      <c r="ILX132" s="118"/>
      <c r="ILY132" s="118"/>
      <c r="ILZ132" s="118"/>
      <c r="IMA132" s="118"/>
      <c r="IMB132" s="118"/>
      <c r="IMC132" s="118"/>
      <c r="IMD132" s="118"/>
      <c r="IME132" s="118"/>
      <c r="IMF132" s="118"/>
      <c r="IMG132" s="118"/>
      <c r="IMH132" s="118"/>
      <c r="IMI132" s="118"/>
      <c r="IMJ132" s="118"/>
      <c r="IMK132" s="118"/>
      <c r="IML132" s="118"/>
      <c r="IMM132" s="118"/>
      <c r="IMN132" s="118"/>
      <c r="IMO132" s="118"/>
      <c r="IMP132" s="118"/>
      <c r="IMQ132" s="118"/>
      <c r="IMR132" s="118"/>
      <c r="IMS132" s="118"/>
      <c r="IMT132" s="118"/>
      <c r="IMU132" s="118"/>
      <c r="IMV132" s="118"/>
      <c r="IMW132" s="118"/>
      <c r="IMX132" s="118"/>
      <c r="IMY132" s="118"/>
      <c r="IMZ132" s="118"/>
      <c r="INA132" s="118"/>
      <c r="INB132" s="118"/>
      <c r="INC132" s="118"/>
      <c r="IND132" s="118"/>
      <c r="INE132" s="118"/>
      <c r="INF132" s="118"/>
      <c r="ING132" s="118"/>
      <c r="INH132" s="118"/>
      <c r="INI132" s="118"/>
      <c r="INJ132" s="118"/>
      <c r="INK132" s="118"/>
      <c r="INL132" s="118"/>
      <c r="INM132" s="118"/>
      <c r="INN132" s="118"/>
      <c r="INO132" s="118"/>
      <c r="INP132" s="118"/>
      <c r="INQ132" s="118"/>
      <c r="INR132" s="118"/>
      <c r="INS132" s="118"/>
      <c r="INT132" s="118"/>
      <c r="INU132" s="118"/>
      <c r="INV132" s="118"/>
      <c r="INW132" s="118"/>
      <c r="INX132" s="118"/>
      <c r="INY132" s="118"/>
      <c r="INZ132" s="118"/>
      <c r="IOA132" s="118"/>
      <c r="IOB132" s="118"/>
      <c r="IOC132" s="118"/>
      <c r="IOD132" s="118"/>
      <c r="IOE132" s="118"/>
      <c r="IOF132" s="118"/>
      <c r="IOG132" s="118"/>
      <c r="IOH132" s="118"/>
      <c r="IOI132" s="118"/>
      <c r="IOJ132" s="118"/>
      <c r="IOK132" s="118"/>
      <c r="IOL132" s="118"/>
      <c r="IOM132" s="118"/>
      <c r="ION132" s="118"/>
      <c r="IOO132" s="118"/>
      <c r="IOP132" s="118"/>
      <c r="IOQ132" s="118"/>
      <c r="IOR132" s="118"/>
      <c r="IOS132" s="118"/>
      <c r="IOT132" s="118"/>
      <c r="IOU132" s="118"/>
      <c r="IOV132" s="118"/>
      <c r="IOW132" s="118"/>
      <c r="IOX132" s="118"/>
      <c r="IOY132" s="118"/>
      <c r="IOZ132" s="118"/>
      <c r="IPA132" s="118"/>
      <c r="IPB132" s="118"/>
      <c r="IPC132" s="118"/>
      <c r="IPD132" s="118"/>
      <c r="IPE132" s="118"/>
      <c r="IPF132" s="118"/>
      <c r="IPG132" s="118"/>
      <c r="IPH132" s="118"/>
      <c r="IPI132" s="118"/>
      <c r="IPJ132" s="118"/>
      <c r="IPK132" s="118"/>
      <c r="IPL132" s="118"/>
      <c r="IPM132" s="118"/>
      <c r="IPN132" s="118"/>
      <c r="IPO132" s="118"/>
      <c r="IPP132" s="118"/>
      <c r="IPQ132" s="118"/>
      <c r="IPR132" s="118"/>
      <c r="IPS132" s="118"/>
      <c r="IPT132" s="118"/>
      <c r="IPU132" s="118"/>
      <c r="IPV132" s="118"/>
      <c r="IPW132" s="118"/>
      <c r="IPX132" s="118"/>
      <c r="IPY132" s="118"/>
      <c r="IPZ132" s="118"/>
      <c r="IQA132" s="118"/>
      <c r="IQB132" s="118"/>
      <c r="IQC132" s="118"/>
      <c r="IQD132" s="118"/>
      <c r="IQE132" s="118"/>
      <c r="IQF132" s="118"/>
      <c r="IQG132" s="118"/>
      <c r="IQH132" s="118"/>
      <c r="IQI132" s="118"/>
      <c r="IQJ132" s="118"/>
      <c r="IQK132" s="118"/>
      <c r="IQL132" s="118"/>
      <c r="IQM132" s="118"/>
      <c r="IQN132" s="118"/>
      <c r="IQO132" s="118"/>
      <c r="IQP132" s="118"/>
      <c r="IQQ132" s="118"/>
      <c r="IQR132" s="118"/>
      <c r="IQS132" s="118"/>
      <c r="IQT132" s="118"/>
      <c r="IQU132" s="118"/>
      <c r="IQV132" s="118"/>
      <c r="IQW132" s="118"/>
      <c r="IQX132" s="118"/>
      <c r="IQY132" s="118"/>
      <c r="IQZ132" s="118"/>
      <c r="IRA132" s="118"/>
      <c r="IRB132" s="118"/>
      <c r="IRC132" s="118"/>
      <c r="IRD132" s="118"/>
      <c r="IRE132" s="118"/>
      <c r="IRF132" s="118"/>
      <c r="IRG132" s="118"/>
      <c r="IRH132" s="118"/>
      <c r="IRI132" s="118"/>
      <c r="IRJ132" s="118"/>
      <c r="IRK132" s="118"/>
      <c r="IRL132" s="118"/>
      <c r="IRM132" s="118"/>
      <c r="IRN132" s="118"/>
      <c r="IRO132" s="118"/>
      <c r="IRP132" s="118"/>
      <c r="IRQ132" s="118"/>
      <c r="IRR132" s="118"/>
      <c r="IRS132" s="118"/>
      <c r="IRT132" s="118"/>
      <c r="IRU132" s="118"/>
      <c r="IRV132" s="118"/>
      <c r="IRW132" s="118"/>
      <c r="IRX132" s="118"/>
      <c r="IRY132" s="118"/>
      <c r="IRZ132" s="118"/>
      <c r="ISA132" s="118"/>
      <c r="ISB132" s="118"/>
      <c r="ISC132" s="118"/>
      <c r="ISD132" s="118"/>
      <c r="ISE132" s="118"/>
      <c r="ISF132" s="118"/>
      <c r="ISG132" s="118"/>
      <c r="ISH132" s="118"/>
      <c r="ISI132" s="118"/>
      <c r="ISJ132" s="118"/>
      <c r="ISK132" s="118"/>
      <c r="ISL132" s="118"/>
      <c r="ISM132" s="118"/>
      <c r="ISN132" s="118"/>
      <c r="ISO132" s="118"/>
      <c r="ISP132" s="118"/>
      <c r="ISQ132" s="118"/>
      <c r="ISR132" s="118"/>
      <c r="ISS132" s="118"/>
      <c r="IST132" s="118"/>
      <c r="ISU132" s="118"/>
      <c r="ISV132" s="118"/>
      <c r="ISW132" s="118"/>
      <c r="ISX132" s="118"/>
      <c r="ISY132" s="118"/>
      <c r="ISZ132" s="118"/>
      <c r="ITA132" s="118"/>
      <c r="ITB132" s="118"/>
      <c r="ITC132" s="118"/>
      <c r="ITD132" s="118"/>
      <c r="ITE132" s="118"/>
      <c r="ITF132" s="118"/>
      <c r="ITG132" s="118"/>
      <c r="ITH132" s="118"/>
      <c r="ITI132" s="118"/>
      <c r="ITJ132" s="118"/>
      <c r="ITK132" s="118"/>
      <c r="ITL132" s="118"/>
      <c r="ITM132" s="118"/>
      <c r="ITN132" s="118"/>
      <c r="ITO132" s="118"/>
      <c r="ITP132" s="118"/>
      <c r="ITQ132" s="118"/>
      <c r="ITR132" s="118"/>
      <c r="ITS132" s="118"/>
      <c r="ITT132" s="118"/>
      <c r="ITU132" s="118"/>
      <c r="ITV132" s="118"/>
      <c r="ITW132" s="118"/>
      <c r="ITX132" s="118"/>
      <c r="ITY132" s="118"/>
      <c r="ITZ132" s="118"/>
      <c r="IUA132" s="118"/>
      <c r="IUB132" s="118"/>
      <c r="IUC132" s="118"/>
      <c r="IUD132" s="118"/>
      <c r="IUE132" s="118"/>
      <c r="IUF132" s="118"/>
      <c r="IUG132" s="118"/>
      <c r="IUH132" s="118"/>
      <c r="IUI132" s="118"/>
      <c r="IUJ132" s="118"/>
      <c r="IUK132" s="118"/>
      <c r="IUL132" s="118"/>
      <c r="IUM132" s="118"/>
      <c r="IUN132" s="118"/>
      <c r="IUO132" s="118"/>
      <c r="IUP132" s="118"/>
      <c r="IUQ132" s="118"/>
      <c r="IUR132" s="118"/>
      <c r="IUS132" s="118"/>
      <c r="IUT132" s="118"/>
      <c r="IUU132" s="118"/>
      <c r="IUV132" s="118"/>
      <c r="IUW132" s="118"/>
      <c r="IUX132" s="118"/>
      <c r="IUY132" s="118"/>
      <c r="IUZ132" s="118"/>
      <c r="IVA132" s="118"/>
      <c r="IVB132" s="118"/>
      <c r="IVC132" s="118"/>
      <c r="IVD132" s="118"/>
      <c r="IVE132" s="118"/>
      <c r="IVF132" s="118"/>
      <c r="IVG132" s="118"/>
      <c r="IVH132" s="118"/>
      <c r="IVI132" s="118"/>
      <c r="IVJ132" s="118"/>
      <c r="IVK132" s="118"/>
      <c r="IVL132" s="118"/>
      <c r="IVM132" s="118"/>
      <c r="IVN132" s="118"/>
      <c r="IVO132" s="118"/>
      <c r="IVP132" s="118"/>
      <c r="IVQ132" s="118"/>
      <c r="IVR132" s="118"/>
      <c r="IVS132" s="118"/>
      <c r="IVT132" s="118"/>
      <c r="IVU132" s="118"/>
      <c r="IVV132" s="118"/>
      <c r="IVW132" s="118"/>
      <c r="IVX132" s="118"/>
      <c r="IVY132" s="118"/>
      <c r="IVZ132" s="118"/>
      <c r="IWA132" s="118"/>
      <c r="IWB132" s="118"/>
      <c r="IWC132" s="118"/>
      <c r="IWD132" s="118"/>
      <c r="IWE132" s="118"/>
      <c r="IWF132" s="118"/>
      <c r="IWG132" s="118"/>
      <c r="IWH132" s="118"/>
      <c r="IWI132" s="118"/>
      <c r="IWJ132" s="118"/>
      <c r="IWK132" s="118"/>
      <c r="IWL132" s="118"/>
      <c r="IWM132" s="118"/>
      <c r="IWN132" s="118"/>
      <c r="IWO132" s="118"/>
      <c r="IWP132" s="118"/>
      <c r="IWQ132" s="118"/>
      <c r="IWR132" s="118"/>
      <c r="IWS132" s="118"/>
      <c r="IWT132" s="118"/>
      <c r="IWU132" s="118"/>
      <c r="IWV132" s="118"/>
      <c r="IWW132" s="118"/>
      <c r="IWX132" s="118"/>
      <c r="IWY132" s="118"/>
      <c r="IWZ132" s="118"/>
      <c r="IXA132" s="118"/>
      <c r="IXB132" s="118"/>
      <c r="IXC132" s="118"/>
      <c r="IXD132" s="118"/>
      <c r="IXE132" s="118"/>
      <c r="IXF132" s="118"/>
      <c r="IXG132" s="118"/>
      <c r="IXH132" s="118"/>
      <c r="IXI132" s="118"/>
      <c r="IXJ132" s="118"/>
      <c r="IXK132" s="118"/>
      <c r="IXL132" s="118"/>
      <c r="IXM132" s="118"/>
      <c r="IXN132" s="118"/>
      <c r="IXO132" s="118"/>
      <c r="IXP132" s="118"/>
      <c r="IXQ132" s="118"/>
      <c r="IXR132" s="118"/>
      <c r="IXS132" s="118"/>
      <c r="IXT132" s="118"/>
      <c r="IXU132" s="118"/>
      <c r="IXV132" s="118"/>
      <c r="IXW132" s="118"/>
      <c r="IXX132" s="118"/>
      <c r="IXY132" s="118"/>
      <c r="IXZ132" s="118"/>
      <c r="IYA132" s="118"/>
      <c r="IYB132" s="118"/>
      <c r="IYC132" s="118"/>
      <c r="IYD132" s="118"/>
      <c r="IYE132" s="118"/>
      <c r="IYF132" s="118"/>
      <c r="IYG132" s="118"/>
      <c r="IYH132" s="118"/>
      <c r="IYI132" s="118"/>
      <c r="IYJ132" s="118"/>
      <c r="IYK132" s="118"/>
      <c r="IYL132" s="118"/>
      <c r="IYM132" s="118"/>
      <c r="IYN132" s="118"/>
      <c r="IYO132" s="118"/>
      <c r="IYP132" s="118"/>
      <c r="IYQ132" s="118"/>
      <c r="IYR132" s="118"/>
      <c r="IYS132" s="118"/>
      <c r="IYT132" s="118"/>
      <c r="IYU132" s="118"/>
      <c r="IYV132" s="118"/>
      <c r="IYW132" s="118"/>
      <c r="IYX132" s="118"/>
      <c r="IYY132" s="118"/>
      <c r="IYZ132" s="118"/>
      <c r="IZA132" s="118"/>
      <c r="IZB132" s="118"/>
      <c r="IZC132" s="118"/>
      <c r="IZD132" s="118"/>
      <c r="IZE132" s="118"/>
      <c r="IZF132" s="118"/>
      <c r="IZG132" s="118"/>
      <c r="IZH132" s="118"/>
      <c r="IZI132" s="118"/>
      <c r="IZJ132" s="118"/>
      <c r="IZK132" s="118"/>
      <c r="IZL132" s="118"/>
      <c r="IZM132" s="118"/>
      <c r="IZN132" s="118"/>
      <c r="IZO132" s="118"/>
      <c r="IZP132" s="118"/>
      <c r="IZQ132" s="118"/>
      <c r="IZR132" s="118"/>
      <c r="IZS132" s="118"/>
      <c r="IZT132" s="118"/>
      <c r="IZU132" s="118"/>
      <c r="IZV132" s="118"/>
      <c r="IZW132" s="118"/>
      <c r="IZX132" s="118"/>
      <c r="IZY132" s="118"/>
      <c r="IZZ132" s="118"/>
      <c r="JAA132" s="118"/>
      <c r="JAB132" s="118"/>
      <c r="JAC132" s="118"/>
      <c r="JAD132" s="118"/>
      <c r="JAE132" s="118"/>
      <c r="JAF132" s="118"/>
      <c r="JAG132" s="118"/>
      <c r="JAH132" s="118"/>
      <c r="JAI132" s="118"/>
      <c r="JAJ132" s="118"/>
      <c r="JAK132" s="118"/>
      <c r="JAL132" s="118"/>
      <c r="JAM132" s="118"/>
      <c r="JAN132" s="118"/>
      <c r="JAO132" s="118"/>
      <c r="JAP132" s="118"/>
      <c r="JAQ132" s="118"/>
      <c r="JAR132" s="118"/>
      <c r="JAS132" s="118"/>
      <c r="JAT132" s="118"/>
      <c r="JAU132" s="118"/>
      <c r="JAV132" s="118"/>
      <c r="JAW132" s="118"/>
      <c r="JAX132" s="118"/>
      <c r="JAY132" s="118"/>
      <c r="JAZ132" s="118"/>
      <c r="JBA132" s="118"/>
      <c r="JBB132" s="118"/>
      <c r="JBC132" s="118"/>
      <c r="JBD132" s="118"/>
      <c r="JBE132" s="118"/>
      <c r="JBF132" s="118"/>
      <c r="JBG132" s="118"/>
      <c r="JBH132" s="118"/>
      <c r="JBI132" s="118"/>
      <c r="JBJ132" s="118"/>
      <c r="JBK132" s="118"/>
      <c r="JBL132" s="118"/>
      <c r="JBM132" s="118"/>
      <c r="JBN132" s="118"/>
      <c r="JBO132" s="118"/>
      <c r="JBP132" s="118"/>
      <c r="JBQ132" s="118"/>
      <c r="JBR132" s="118"/>
      <c r="JBS132" s="118"/>
      <c r="JBT132" s="118"/>
      <c r="JBU132" s="118"/>
      <c r="JBV132" s="118"/>
      <c r="JBW132" s="118"/>
      <c r="JBX132" s="118"/>
      <c r="JBY132" s="118"/>
      <c r="JBZ132" s="118"/>
      <c r="JCA132" s="118"/>
      <c r="JCB132" s="118"/>
      <c r="JCC132" s="118"/>
      <c r="JCD132" s="118"/>
      <c r="JCE132" s="118"/>
      <c r="JCF132" s="118"/>
      <c r="JCG132" s="118"/>
      <c r="JCH132" s="118"/>
      <c r="JCI132" s="118"/>
      <c r="JCJ132" s="118"/>
      <c r="JCK132" s="118"/>
      <c r="JCL132" s="118"/>
      <c r="JCM132" s="118"/>
      <c r="JCN132" s="118"/>
      <c r="JCO132" s="118"/>
      <c r="JCP132" s="118"/>
      <c r="JCQ132" s="118"/>
      <c r="JCR132" s="118"/>
      <c r="JCS132" s="118"/>
      <c r="JCT132" s="118"/>
      <c r="JCU132" s="118"/>
      <c r="JCV132" s="118"/>
      <c r="JCW132" s="118"/>
      <c r="JCX132" s="118"/>
      <c r="JCY132" s="118"/>
      <c r="JCZ132" s="118"/>
      <c r="JDA132" s="118"/>
      <c r="JDB132" s="118"/>
      <c r="JDC132" s="118"/>
      <c r="JDD132" s="118"/>
      <c r="JDE132" s="118"/>
      <c r="JDF132" s="118"/>
      <c r="JDG132" s="118"/>
      <c r="JDH132" s="118"/>
      <c r="JDI132" s="118"/>
      <c r="JDJ132" s="118"/>
      <c r="JDK132" s="118"/>
      <c r="JDL132" s="118"/>
      <c r="JDM132" s="118"/>
      <c r="JDN132" s="118"/>
      <c r="JDO132" s="118"/>
      <c r="JDP132" s="118"/>
      <c r="JDQ132" s="118"/>
      <c r="JDR132" s="118"/>
      <c r="JDS132" s="118"/>
      <c r="JDT132" s="118"/>
      <c r="JDU132" s="118"/>
      <c r="JDV132" s="118"/>
      <c r="JDW132" s="118"/>
      <c r="JDX132" s="118"/>
      <c r="JDY132" s="118"/>
      <c r="JDZ132" s="118"/>
      <c r="JEA132" s="118"/>
      <c r="JEB132" s="118"/>
      <c r="JEC132" s="118"/>
      <c r="JED132" s="118"/>
      <c r="JEE132" s="118"/>
      <c r="JEF132" s="118"/>
      <c r="JEG132" s="118"/>
      <c r="JEH132" s="118"/>
      <c r="JEI132" s="118"/>
      <c r="JEJ132" s="118"/>
      <c r="JEK132" s="118"/>
      <c r="JEL132" s="118"/>
      <c r="JEM132" s="118"/>
      <c r="JEN132" s="118"/>
      <c r="JEO132" s="118"/>
      <c r="JEP132" s="118"/>
      <c r="JEQ132" s="118"/>
      <c r="JER132" s="118"/>
      <c r="JES132" s="118"/>
      <c r="JET132" s="118"/>
      <c r="JEU132" s="118"/>
      <c r="JEV132" s="118"/>
      <c r="JEW132" s="118"/>
      <c r="JEX132" s="118"/>
      <c r="JEY132" s="118"/>
      <c r="JEZ132" s="118"/>
      <c r="JFA132" s="118"/>
      <c r="JFB132" s="118"/>
      <c r="JFC132" s="118"/>
      <c r="JFD132" s="118"/>
      <c r="JFE132" s="118"/>
      <c r="JFF132" s="118"/>
      <c r="JFG132" s="118"/>
      <c r="JFH132" s="118"/>
      <c r="JFI132" s="118"/>
      <c r="JFJ132" s="118"/>
      <c r="JFK132" s="118"/>
      <c r="JFL132" s="118"/>
      <c r="JFM132" s="118"/>
      <c r="JFN132" s="118"/>
      <c r="JFO132" s="118"/>
      <c r="JFP132" s="118"/>
      <c r="JFQ132" s="118"/>
      <c r="JFR132" s="118"/>
      <c r="JFS132" s="118"/>
      <c r="JFT132" s="118"/>
      <c r="JFU132" s="118"/>
      <c r="JFV132" s="118"/>
      <c r="JFW132" s="118"/>
      <c r="JFX132" s="118"/>
      <c r="JFY132" s="118"/>
      <c r="JFZ132" s="118"/>
      <c r="JGA132" s="118"/>
      <c r="JGB132" s="118"/>
      <c r="JGC132" s="118"/>
      <c r="JGD132" s="118"/>
      <c r="JGE132" s="118"/>
      <c r="JGF132" s="118"/>
      <c r="JGG132" s="118"/>
      <c r="JGH132" s="118"/>
      <c r="JGI132" s="118"/>
      <c r="JGJ132" s="118"/>
      <c r="JGK132" s="118"/>
      <c r="JGL132" s="118"/>
      <c r="JGM132" s="118"/>
      <c r="JGN132" s="118"/>
      <c r="JGO132" s="118"/>
      <c r="JGP132" s="118"/>
      <c r="JGQ132" s="118"/>
      <c r="JGR132" s="118"/>
      <c r="JGS132" s="118"/>
      <c r="JGT132" s="118"/>
      <c r="JGU132" s="118"/>
      <c r="JGV132" s="118"/>
      <c r="JGW132" s="118"/>
      <c r="JGX132" s="118"/>
      <c r="JGY132" s="118"/>
      <c r="JGZ132" s="118"/>
      <c r="JHA132" s="118"/>
      <c r="JHB132" s="118"/>
      <c r="JHC132" s="118"/>
      <c r="JHD132" s="118"/>
      <c r="JHE132" s="118"/>
      <c r="JHF132" s="118"/>
      <c r="JHG132" s="118"/>
      <c r="JHH132" s="118"/>
      <c r="JHI132" s="118"/>
      <c r="JHJ132" s="118"/>
      <c r="JHK132" s="118"/>
      <c r="JHL132" s="118"/>
      <c r="JHM132" s="118"/>
      <c r="JHN132" s="118"/>
      <c r="JHO132" s="118"/>
      <c r="JHP132" s="118"/>
      <c r="JHQ132" s="118"/>
      <c r="JHR132" s="118"/>
      <c r="JHS132" s="118"/>
      <c r="JHT132" s="118"/>
      <c r="JHU132" s="118"/>
      <c r="JHV132" s="118"/>
      <c r="JHW132" s="118"/>
      <c r="JHX132" s="118"/>
      <c r="JHY132" s="118"/>
      <c r="JHZ132" s="118"/>
      <c r="JIA132" s="118"/>
      <c r="JIB132" s="118"/>
      <c r="JIC132" s="118"/>
      <c r="JID132" s="118"/>
      <c r="JIE132" s="118"/>
      <c r="JIF132" s="118"/>
      <c r="JIG132" s="118"/>
      <c r="JIH132" s="118"/>
      <c r="JII132" s="118"/>
      <c r="JIJ132" s="118"/>
      <c r="JIK132" s="118"/>
      <c r="JIL132" s="118"/>
      <c r="JIM132" s="118"/>
      <c r="JIN132" s="118"/>
      <c r="JIO132" s="118"/>
      <c r="JIP132" s="118"/>
      <c r="JIQ132" s="118"/>
      <c r="JIR132" s="118"/>
      <c r="JIS132" s="118"/>
      <c r="JIT132" s="118"/>
      <c r="JIU132" s="118"/>
      <c r="JIV132" s="118"/>
      <c r="JIW132" s="118"/>
      <c r="JIX132" s="118"/>
      <c r="JIY132" s="118"/>
      <c r="JIZ132" s="118"/>
      <c r="JJA132" s="118"/>
      <c r="JJB132" s="118"/>
      <c r="JJC132" s="118"/>
      <c r="JJD132" s="118"/>
      <c r="JJE132" s="118"/>
      <c r="JJF132" s="118"/>
      <c r="JJG132" s="118"/>
      <c r="JJH132" s="118"/>
      <c r="JJI132" s="118"/>
      <c r="JJJ132" s="118"/>
      <c r="JJK132" s="118"/>
      <c r="JJL132" s="118"/>
      <c r="JJM132" s="118"/>
      <c r="JJN132" s="118"/>
      <c r="JJO132" s="118"/>
      <c r="JJP132" s="118"/>
      <c r="JJQ132" s="118"/>
      <c r="JJR132" s="118"/>
      <c r="JJS132" s="118"/>
      <c r="JJT132" s="118"/>
      <c r="JJU132" s="118"/>
      <c r="JJV132" s="118"/>
      <c r="JJW132" s="118"/>
      <c r="JJX132" s="118"/>
      <c r="JJY132" s="118"/>
      <c r="JJZ132" s="118"/>
      <c r="JKA132" s="118"/>
      <c r="JKB132" s="118"/>
      <c r="JKC132" s="118"/>
      <c r="JKD132" s="118"/>
      <c r="JKE132" s="118"/>
      <c r="JKF132" s="118"/>
      <c r="JKG132" s="118"/>
      <c r="JKH132" s="118"/>
      <c r="JKI132" s="118"/>
      <c r="JKJ132" s="118"/>
      <c r="JKK132" s="118"/>
      <c r="JKL132" s="118"/>
      <c r="JKM132" s="118"/>
      <c r="JKN132" s="118"/>
      <c r="JKO132" s="118"/>
      <c r="JKP132" s="118"/>
      <c r="JKQ132" s="118"/>
      <c r="JKR132" s="118"/>
      <c r="JKS132" s="118"/>
      <c r="JKT132" s="118"/>
      <c r="JKU132" s="118"/>
      <c r="JKV132" s="118"/>
      <c r="JKW132" s="118"/>
      <c r="JKX132" s="118"/>
      <c r="JKY132" s="118"/>
      <c r="JKZ132" s="118"/>
      <c r="JLA132" s="118"/>
      <c r="JLB132" s="118"/>
      <c r="JLC132" s="118"/>
      <c r="JLD132" s="118"/>
      <c r="JLE132" s="118"/>
      <c r="JLF132" s="118"/>
      <c r="JLG132" s="118"/>
      <c r="JLH132" s="118"/>
      <c r="JLI132" s="118"/>
      <c r="JLJ132" s="118"/>
      <c r="JLK132" s="118"/>
      <c r="JLL132" s="118"/>
      <c r="JLM132" s="118"/>
      <c r="JLN132" s="118"/>
      <c r="JLO132" s="118"/>
      <c r="JLP132" s="118"/>
      <c r="JLQ132" s="118"/>
      <c r="JLR132" s="118"/>
      <c r="JLS132" s="118"/>
      <c r="JLT132" s="118"/>
      <c r="JLU132" s="118"/>
      <c r="JLV132" s="118"/>
      <c r="JLW132" s="118"/>
      <c r="JLX132" s="118"/>
      <c r="JLY132" s="118"/>
      <c r="JLZ132" s="118"/>
      <c r="JMA132" s="118"/>
      <c r="JMB132" s="118"/>
      <c r="JMC132" s="118"/>
      <c r="JMD132" s="118"/>
      <c r="JME132" s="118"/>
      <c r="JMF132" s="118"/>
      <c r="JMG132" s="118"/>
      <c r="JMH132" s="118"/>
      <c r="JMI132" s="118"/>
      <c r="JMJ132" s="118"/>
      <c r="JMK132" s="118"/>
      <c r="JML132" s="118"/>
      <c r="JMM132" s="118"/>
      <c r="JMN132" s="118"/>
      <c r="JMO132" s="118"/>
      <c r="JMP132" s="118"/>
      <c r="JMQ132" s="118"/>
      <c r="JMR132" s="118"/>
      <c r="JMS132" s="118"/>
      <c r="JMT132" s="118"/>
      <c r="JMU132" s="118"/>
      <c r="JMV132" s="118"/>
      <c r="JMW132" s="118"/>
      <c r="JMX132" s="118"/>
      <c r="JMY132" s="118"/>
      <c r="JMZ132" s="118"/>
      <c r="JNA132" s="118"/>
      <c r="JNB132" s="118"/>
      <c r="JNC132" s="118"/>
      <c r="JND132" s="118"/>
      <c r="JNE132" s="118"/>
      <c r="JNF132" s="118"/>
      <c r="JNG132" s="118"/>
      <c r="JNH132" s="118"/>
      <c r="JNI132" s="118"/>
      <c r="JNJ132" s="118"/>
      <c r="JNK132" s="118"/>
      <c r="JNL132" s="118"/>
      <c r="JNM132" s="118"/>
      <c r="JNN132" s="118"/>
      <c r="JNO132" s="118"/>
      <c r="JNP132" s="118"/>
      <c r="JNQ132" s="118"/>
      <c r="JNR132" s="118"/>
      <c r="JNS132" s="118"/>
      <c r="JNT132" s="118"/>
      <c r="JNU132" s="118"/>
      <c r="JNV132" s="118"/>
      <c r="JNW132" s="118"/>
      <c r="JNX132" s="118"/>
      <c r="JNY132" s="118"/>
      <c r="JNZ132" s="118"/>
      <c r="JOA132" s="118"/>
      <c r="JOB132" s="118"/>
      <c r="JOC132" s="118"/>
      <c r="JOD132" s="118"/>
      <c r="JOE132" s="118"/>
      <c r="JOF132" s="118"/>
      <c r="JOG132" s="118"/>
      <c r="JOH132" s="118"/>
      <c r="JOI132" s="118"/>
      <c r="JOJ132" s="118"/>
      <c r="JOK132" s="118"/>
      <c r="JOL132" s="118"/>
      <c r="JOM132" s="118"/>
      <c r="JON132" s="118"/>
      <c r="JOO132" s="118"/>
      <c r="JOP132" s="118"/>
      <c r="JOQ132" s="118"/>
      <c r="JOR132" s="118"/>
      <c r="JOS132" s="118"/>
      <c r="JOT132" s="118"/>
      <c r="JOU132" s="118"/>
      <c r="JOV132" s="118"/>
      <c r="JOW132" s="118"/>
      <c r="JOX132" s="118"/>
      <c r="JOY132" s="118"/>
      <c r="JOZ132" s="118"/>
      <c r="JPA132" s="118"/>
      <c r="JPB132" s="118"/>
      <c r="JPC132" s="118"/>
      <c r="JPD132" s="118"/>
      <c r="JPE132" s="118"/>
      <c r="JPF132" s="118"/>
      <c r="JPG132" s="118"/>
      <c r="JPH132" s="118"/>
      <c r="JPI132" s="118"/>
      <c r="JPJ132" s="118"/>
      <c r="JPK132" s="118"/>
      <c r="JPL132" s="118"/>
      <c r="JPM132" s="118"/>
      <c r="JPN132" s="118"/>
      <c r="JPO132" s="118"/>
      <c r="JPP132" s="118"/>
      <c r="JPQ132" s="118"/>
      <c r="JPR132" s="118"/>
      <c r="JPS132" s="118"/>
      <c r="JPT132" s="118"/>
      <c r="JPU132" s="118"/>
      <c r="JPV132" s="118"/>
      <c r="JPW132" s="118"/>
      <c r="JPX132" s="118"/>
      <c r="JPY132" s="118"/>
      <c r="JPZ132" s="118"/>
      <c r="JQA132" s="118"/>
      <c r="JQB132" s="118"/>
      <c r="JQC132" s="118"/>
      <c r="JQD132" s="118"/>
      <c r="JQE132" s="118"/>
      <c r="JQF132" s="118"/>
      <c r="JQG132" s="118"/>
      <c r="JQH132" s="118"/>
      <c r="JQI132" s="118"/>
      <c r="JQJ132" s="118"/>
      <c r="JQK132" s="118"/>
      <c r="JQL132" s="118"/>
      <c r="JQM132" s="118"/>
      <c r="JQN132" s="118"/>
      <c r="JQO132" s="118"/>
      <c r="JQP132" s="118"/>
      <c r="JQQ132" s="118"/>
      <c r="JQR132" s="118"/>
      <c r="JQS132" s="118"/>
      <c r="JQT132" s="118"/>
      <c r="JQU132" s="118"/>
      <c r="JQV132" s="118"/>
      <c r="JQW132" s="118"/>
      <c r="JQX132" s="118"/>
      <c r="JQY132" s="118"/>
      <c r="JQZ132" s="118"/>
      <c r="JRA132" s="118"/>
      <c r="JRB132" s="118"/>
      <c r="JRC132" s="118"/>
      <c r="JRD132" s="118"/>
      <c r="JRE132" s="118"/>
      <c r="JRF132" s="118"/>
      <c r="JRG132" s="118"/>
      <c r="JRH132" s="118"/>
      <c r="JRI132" s="118"/>
      <c r="JRJ132" s="118"/>
      <c r="JRK132" s="118"/>
      <c r="JRL132" s="118"/>
      <c r="JRM132" s="118"/>
      <c r="JRN132" s="118"/>
      <c r="JRO132" s="118"/>
      <c r="JRP132" s="118"/>
      <c r="JRQ132" s="118"/>
      <c r="JRR132" s="118"/>
      <c r="JRS132" s="118"/>
      <c r="JRT132" s="118"/>
      <c r="JRU132" s="118"/>
      <c r="JRV132" s="118"/>
      <c r="JRW132" s="118"/>
      <c r="JRX132" s="118"/>
      <c r="JRY132" s="118"/>
      <c r="JRZ132" s="118"/>
      <c r="JSA132" s="118"/>
      <c r="JSB132" s="118"/>
      <c r="JSC132" s="118"/>
      <c r="JSD132" s="118"/>
      <c r="JSE132" s="118"/>
      <c r="JSF132" s="118"/>
      <c r="JSG132" s="118"/>
      <c r="JSH132" s="118"/>
      <c r="JSI132" s="118"/>
      <c r="JSJ132" s="118"/>
      <c r="JSK132" s="118"/>
      <c r="JSL132" s="118"/>
      <c r="JSM132" s="118"/>
      <c r="JSN132" s="118"/>
      <c r="JSO132" s="118"/>
      <c r="JSP132" s="118"/>
      <c r="JSQ132" s="118"/>
      <c r="JSR132" s="118"/>
      <c r="JSS132" s="118"/>
      <c r="JST132" s="118"/>
      <c r="JSU132" s="118"/>
      <c r="JSV132" s="118"/>
      <c r="JSW132" s="118"/>
      <c r="JSX132" s="118"/>
      <c r="JSY132" s="118"/>
      <c r="JSZ132" s="118"/>
      <c r="JTA132" s="118"/>
      <c r="JTB132" s="118"/>
      <c r="JTC132" s="118"/>
      <c r="JTD132" s="118"/>
      <c r="JTE132" s="118"/>
      <c r="JTF132" s="118"/>
      <c r="JTG132" s="118"/>
      <c r="JTH132" s="118"/>
      <c r="JTI132" s="118"/>
      <c r="JTJ132" s="118"/>
      <c r="JTK132" s="118"/>
      <c r="JTL132" s="118"/>
      <c r="JTM132" s="118"/>
      <c r="JTN132" s="118"/>
      <c r="JTO132" s="118"/>
      <c r="JTP132" s="118"/>
      <c r="JTQ132" s="118"/>
      <c r="JTR132" s="118"/>
      <c r="JTS132" s="118"/>
      <c r="JTT132" s="118"/>
      <c r="JTU132" s="118"/>
      <c r="JTV132" s="118"/>
      <c r="JTW132" s="118"/>
      <c r="JTX132" s="118"/>
      <c r="JTY132" s="118"/>
      <c r="JTZ132" s="118"/>
      <c r="JUA132" s="118"/>
      <c r="JUB132" s="118"/>
      <c r="JUC132" s="118"/>
      <c r="JUD132" s="118"/>
      <c r="JUE132" s="118"/>
      <c r="JUF132" s="118"/>
      <c r="JUG132" s="118"/>
      <c r="JUH132" s="118"/>
      <c r="JUI132" s="118"/>
      <c r="JUJ132" s="118"/>
      <c r="JUK132" s="118"/>
      <c r="JUL132" s="118"/>
      <c r="JUM132" s="118"/>
      <c r="JUN132" s="118"/>
      <c r="JUO132" s="118"/>
      <c r="JUP132" s="118"/>
      <c r="JUQ132" s="118"/>
      <c r="JUR132" s="118"/>
      <c r="JUS132" s="118"/>
      <c r="JUT132" s="118"/>
      <c r="JUU132" s="118"/>
      <c r="JUV132" s="118"/>
      <c r="JUW132" s="118"/>
      <c r="JUX132" s="118"/>
      <c r="JUY132" s="118"/>
      <c r="JUZ132" s="118"/>
      <c r="JVA132" s="118"/>
      <c r="JVB132" s="118"/>
      <c r="JVC132" s="118"/>
      <c r="JVD132" s="118"/>
      <c r="JVE132" s="118"/>
      <c r="JVF132" s="118"/>
      <c r="JVG132" s="118"/>
      <c r="JVH132" s="118"/>
      <c r="JVI132" s="118"/>
      <c r="JVJ132" s="118"/>
      <c r="JVK132" s="118"/>
      <c r="JVL132" s="118"/>
      <c r="JVM132" s="118"/>
      <c r="JVN132" s="118"/>
      <c r="JVO132" s="118"/>
      <c r="JVP132" s="118"/>
      <c r="JVQ132" s="118"/>
      <c r="JVR132" s="118"/>
      <c r="JVS132" s="118"/>
      <c r="JVT132" s="118"/>
      <c r="JVU132" s="118"/>
      <c r="JVV132" s="118"/>
      <c r="JVW132" s="118"/>
      <c r="JVX132" s="118"/>
      <c r="JVY132" s="118"/>
      <c r="JVZ132" s="118"/>
      <c r="JWA132" s="118"/>
      <c r="JWB132" s="118"/>
      <c r="JWC132" s="118"/>
      <c r="JWD132" s="118"/>
      <c r="JWE132" s="118"/>
      <c r="JWF132" s="118"/>
      <c r="JWG132" s="118"/>
      <c r="JWH132" s="118"/>
      <c r="JWI132" s="118"/>
      <c r="JWJ132" s="118"/>
      <c r="JWK132" s="118"/>
      <c r="JWL132" s="118"/>
      <c r="JWM132" s="118"/>
      <c r="JWN132" s="118"/>
      <c r="JWO132" s="118"/>
      <c r="JWP132" s="118"/>
      <c r="JWQ132" s="118"/>
      <c r="JWR132" s="118"/>
      <c r="JWS132" s="118"/>
      <c r="JWT132" s="118"/>
      <c r="JWU132" s="118"/>
      <c r="JWV132" s="118"/>
      <c r="JWW132" s="118"/>
      <c r="JWX132" s="118"/>
      <c r="JWY132" s="118"/>
      <c r="JWZ132" s="118"/>
      <c r="JXA132" s="118"/>
      <c r="JXB132" s="118"/>
      <c r="JXC132" s="118"/>
      <c r="JXD132" s="118"/>
      <c r="JXE132" s="118"/>
      <c r="JXF132" s="118"/>
      <c r="JXG132" s="118"/>
      <c r="JXH132" s="118"/>
      <c r="JXI132" s="118"/>
      <c r="JXJ132" s="118"/>
      <c r="JXK132" s="118"/>
      <c r="JXL132" s="118"/>
      <c r="JXM132" s="118"/>
      <c r="JXN132" s="118"/>
      <c r="JXO132" s="118"/>
      <c r="JXP132" s="118"/>
      <c r="JXQ132" s="118"/>
      <c r="JXR132" s="118"/>
      <c r="JXS132" s="118"/>
      <c r="JXT132" s="118"/>
      <c r="JXU132" s="118"/>
      <c r="JXV132" s="118"/>
      <c r="JXW132" s="118"/>
      <c r="JXX132" s="118"/>
      <c r="JXY132" s="118"/>
      <c r="JXZ132" s="118"/>
      <c r="JYA132" s="118"/>
      <c r="JYB132" s="118"/>
      <c r="JYC132" s="118"/>
      <c r="JYD132" s="118"/>
      <c r="JYE132" s="118"/>
      <c r="JYF132" s="118"/>
      <c r="JYG132" s="118"/>
      <c r="JYH132" s="118"/>
      <c r="JYI132" s="118"/>
      <c r="JYJ132" s="118"/>
      <c r="JYK132" s="118"/>
      <c r="JYL132" s="118"/>
      <c r="JYM132" s="118"/>
      <c r="JYN132" s="118"/>
      <c r="JYO132" s="118"/>
      <c r="JYP132" s="118"/>
      <c r="JYQ132" s="118"/>
      <c r="JYR132" s="118"/>
      <c r="JYS132" s="118"/>
      <c r="JYT132" s="118"/>
      <c r="JYU132" s="118"/>
      <c r="JYV132" s="118"/>
      <c r="JYW132" s="118"/>
      <c r="JYX132" s="118"/>
      <c r="JYY132" s="118"/>
      <c r="JYZ132" s="118"/>
      <c r="JZA132" s="118"/>
      <c r="JZB132" s="118"/>
      <c r="JZC132" s="118"/>
      <c r="JZD132" s="118"/>
      <c r="JZE132" s="118"/>
      <c r="JZF132" s="118"/>
      <c r="JZG132" s="118"/>
      <c r="JZH132" s="118"/>
      <c r="JZI132" s="118"/>
      <c r="JZJ132" s="118"/>
      <c r="JZK132" s="118"/>
      <c r="JZL132" s="118"/>
      <c r="JZM132" s="118"/>
      <c r="JZN132" s="118"/>
      <c r="JZO132" s="118"/>
      <c r="JZP132" s="118"/>
      <c r="JZQ132" s="118"/>
      <c r="JZR132" s="118"/>
      <c r="JZS132" s="118"/>
      <c r="JZT132" s="118"/>
      <c r="JZU132" s="118"/>
      <c r="JZV132" s="118"/>
      <c r="JZW132" s="118"/>
      <c r="JZX132" s="118"/>
      <c r="JZY132" s="118"/>
      <c r="JZZ132" s="118"/>
      <c r="KAA132" s="118"/>
      <c r="KAB132" s="118"/>
      <c r="KAC132" s="118"/>
      <c r="KAD132" s="118"/>
      <c r="KAE132" s="118"/>
      <c r="KAF132" s="118"/>
      <c r="KAG132" s="118"/>
      <c r="KAH132" s="118"/>
      <c r="KAI132" s="118"/>
      <c r="KAJ132" s="118"/>
      <c r="KAK132" s="118"/>
      <c r="KAL132" s="118"/>
      <c r="KAM132" s="118"/>
      <c r="KAN132" s="118"/>
      <c r="KAO132" s="118"/>
      <c r="KAP132" s="118"/>
      <c r="KAQ132" s="118"/>
      <c r="KAR132" s="118"/>
      <c r="KAS132" s="118"/>
      <c r="KAT132" s="118"/>
      <c r="KAU132" s="118"/>
      <c r="KAV132" s="118"/>
      <c r="KAW132" s="118"/>
      <c r="KAX132" s="118"/>
      <c r="KAY132" s="118"/>
      <c r="KAZ132" s="118"/>
      <c r="KBA132" s="118"/>
      <c r="KBB132" s="118"/>
      <c r="KBC132" s="118"/>
      <c r="KBD132" s="118"/>
      <c r="KBE132" s="118"/>
      <c r="KBF132" s="118"/>
      <c r="KBG132" s="118"/>
      <c r="KBH132" s="118"/>
      <c r="KBI132" s="118"/>
      <c r="KBJ132" s="118"/>
      <c r="KBK132" s="118"/>
      <c r="KBL132" s="118"/>
      <c r="KBM132" s="118"/>
      <c r="KBN132" s="118"/>
      <c r="KBO132" s="118"/>
      <c r="KBP132" s="118"/>
      <c r="KBQ132" s="118"/>
      <c r="KBR132" s="118"/>
      <c r="KBS132" s="118"/>
      <c r="KBT132" s="118"/>
      <c r="KBU132" s="118"/>
      <c r="KBV132" s="118"/>
      <c r="KBW132" s="118"/>
      <c r="KBX132" s="118"/>
      <c r="KBY132" s="118"/>
      <c r="KBZ132" s="118"/>
      <c r="KCA132" s="118"/>
      <c r="KCB132" s="118"/>
      <c r="KCC132" s="118"/>
      <c r="KCD132" s="118"/>
      <c r="KCE132" s="118"/>
      <c r="KCF132" s="118"/>
      <c r="KCG132" s="118"/>
      <c r="KCH132" s="118"/>
      <c r="KCI132" s="118"/>
      <c r="KCJ132" s="118"/>
      <c r="KCK132" s="118"/>
      <c r="KCL132" s="118"/>
      <c r="KCM132" s="118"/>
      <c r="KCN132" s="118"/>
      <c r="KCO132" s="118"/>
      <c r="KCP132" s="118"/>
      <c r="KCQ132" s="118"/>
      <c r="KCR132" s="118"/>
      <c r="KCS132" s="118"/>
      <c r="KCT132" s="118"/>
      <c r="KCU132" s="118"/>
      <c r="KCV132" s="118"/>
      <c r="KCW132" s="118"/>
      <c r="KCX132" s="118"/>
      <c r="KCY132" s="118"/>
      <c r="KCZ132" s="118"/>
      <c r="KDA132" s="118"/>
      <c r="KDB132" s="118"/>
      <c r="KDC132" s="118"/>
      <c r="KDD132" s="118"/>
      <c r="KDE132" s="118"/>
      <c r="KDF132" s="118"/>
      <c r="KDG132" s="118"/>
      <c r="KDH132" s="118"/>
      <c r="KDI132" s="118"/>
      <c r="KDJ132" s="118"/>
      <c r="KDK132" s="118"/>
      <c r="KDL132" s="118"/>
      <c r="KDM132" s="118"/>
      <c r="KDN132" s="118"/>
      <c r="KDO132" s="118"/>
      <c r="KDP132" s="118"/>
      <c r="KDQ132" s="118"/>
      <c r="KDR132" s="118"/>
      <c r="KDS132" s="118"/>
      <c r="KDT132" s="118"/>
      <c r="KDU132" s="118"/>
      <c r="KDV132" s="118"/>
      <c r="KDW132" s="118"/>
      <c r="KDX132" s="118"/>
      <c r="KDY132" s="118"/>
      <c r="KDZ132" s="118"/>
      <c r="KEA132" s="118"/>
      <c r="KEB132" s="118"/>
      <c r="KEC132" s="118"/>
      <c r="KED132" s="118"/>
      <c r="KEE132" s="118"/>
      <c r="KEF132" s="118"/>
      <c r="KEG132" s="118"/>
      <c r="KEH132" s="118"/>
      <c r="KEI132" s="118"/>
      <c r="KEJ132" s="118"/>
      <c r="KEK132" s="118"/>
      <c r="KEL132" s="118"/>
      <c r="KEM132" s="118"/>
      <c r="KEN132" s="118"/>
      <c r="KEO132" s="118"/>
      <c r="KEP132" s="118"/>
      <c r="KEQ132" s="118"/>
      <c r="KER132" s="118"/>
      <c r="KES132" s="118"/>
      <c r="KET132" s="118"/>
      <c r="KEU132" s="118"/>
      <c r="KEV132" s="118"/>
      <c r="KEW132" s="118"/>
      <c r="KEX132" s="118"/>
      <c r="KEY132" s="118"/>
      <c r="KEZ132" s="118"/>
      <c r="KFA132" s="118"/>
      <c r="KFB132" s="118"/>
      <c r="KFC132" s="118"/>
      <c r="KFD132" s="118"/>
      <c r="KFE132" s="118"/>
      <c r="KFF132" s="118"/>
      <c r="KFG132" s="118"/>
      <c r="KFH132" s="118"/>
      <c r="KFI132" s="118"/>
      <c r="KFJ132" s="118"/>
      <c r="KFK132" s="118"/>
      <c r="KFL132" s="118"/>
      <c r="KFM132" s="118"/>
      <c r="KFN132" s="118"/>
      <c r="KFO132" s="118"/>
      <c r="KFP132" s="118"/>
      <c r="KFQ132" s="118"/>
      <c r="KFR132" s="118"/>
      <c r="KFS132" s="118"/>
      <c r="KFT132" s="118"/>
      <c r="KFU132" s="118"/>
      <c r="KFV132" s="118"/>
      <c r="KFW132" s="118"/>
      <c r="KFX132" s="118"/>
      <c r="KFY132" s="118"/>
      <c r="KFZ132" s="118"/>
      <c r="KGA132" s="118"/>
      <c r="KGB132" s="118"/>
      <c r="KGC132" s="118"/>
      <c r="KGD132" s="118"/>
      <c r="KGE132" s="118"/>
      <c r="KGF132" s="118"/>
      <c r="KGG132" s="118"/>
      <c r="KGH132" s="118"/>
      <c r="KGI132" s="118"/>
      <c r="KGJ132" s="118"/>
      <c r="KGK132" s="118"/>
      <c r="KGL132" s="118"/>
      <c r="KGM132" s="118"/>
      <c r="KGN132" s="118"/>
      <c r="KGO132" s="118"/>
      <c r="KGP132" s="118"/>
      <c r="KGQ132" s="118"/>
      <c r="KGR132" s="118"/>
      <c r="KGS132" s="118"/>
      <c r="KGT132" s="118"/>
      <c r="KGU132" s="118"/>
      <c r="KGV132" s="118"/>
      <c r="KGW132" s="118"/>
      <c r="KGX132" s="118"/>
      <c r="KGY132" s="118"/>
      <c r="KGZ132" s="118"/>
      <c r="KHA132" s="118"/>
      <c r="KHB132" s="118"/>
      <c r="KHC132" s="118"/>
      <c r="KHD132" s="118"/>
      <c r="KHE132" s="118"/>
      <c r="KHF132" s="118"/>
      <c r="KHG132" s="118"/>
      <c r="KHH132" s="118"/>
      <c r="KHI132" s="118"/>
      <c r="KHJ132" s="118"/>
      <c r="KHK132" s="118"/>
      <c r="KHL132" s="118"/>
      <c r="KHM132" s="118"/>
      <c r="KHN132" s="118"/>
      <c r="KHO132" s="118"/>
      <c r="KHP132" s="118"/>
      <c r="KHQ132" s="118"/>
      <c r="KHR132" s="118"/>
      <c r="KHS132" s="118"/>
      <c r="KHT132" s="118"/>
      <c r="KHU132" s="118"/>
      <c r="KHV132" s="118"/>
      <c r="KHW132" s="118"/>
      <c r="KHX132" s="118"/>
      <c r="KHY132" s="118"/>
      <c r="KHZ132" s="118"/>
      <c r="KIA132" s="118"/>
      <c r="KIB132" s="118"/>
      <c r="KIC132" s="118"/>
      <c r="KID132" s="118"/>
      <c r="KIE132" s="118"/>
      <c r="KIF132" s="118"/>
      <c r="KIG132" s="118"/>
      <c r="KIH132" s="118"/>
      <c r="KII132" s="118"/>
      <c r="KIJ132" s="118"/>
      <c r="KIK132" s="118"/>
      <c r="KIL132" s="118"/>
      <c r="KIM132" s="118"/>
      <c r="KIN132" s="118"/>
      <c r="KIO132" s="118"/>
      <c r="KIP132" s="118"/>
      <c r="KIQ132" s="118"/>
      <c r="KIR132" s="118"/>
      <c r="KIS132" s="118"/>
      <c r="KIT132" s="118"/>
      <c r="KIU132" s="118"/>
      <c r="KIV132" s="118"/>
      <c r="KIW132" s="118"/>
      <c r="KIX132" s="118"/>
      <c r="KIY132" s="118"/>
      <c r="KIZ132" s="118"/>
      <c r="KJA132" s="118"/>
      <c r="KJB132" s="118"/>
      <c r="KJC132" s="118"/>
      <c r="KJD132" s="118"/>
      <c r="KJE132" s="118"/>
      <c r="KJF132" s="118"/>
      <c r="KJG132" s="118"/>
      <c r="KJH132" s="118"/>
      <c r="KJI132" s="118"/>
      <c r="KJJ132" s="118"/>
      <c r="KJK132" s="118"/>
      <c r="KJL132" s="118"/>
      <c r="KJM132" s="118"/>
      <c r="KJN132" s="118"/>
      <c r="KJO132" s="118"/>
      <c r="KJP132" s="118"/>
      <c r="KJQ132" s="118"/>
      <c r="KJR132" s="118"/>
      <c r="KJS132" s="118"/>
      <c r="KJT132" s="118"/>
      <c r="KJU132" s="118"/>
      <c r="KJV132" s="118"/>
      <c r="KJW132" s="118"/>
      <c r="KJX132" s="118"/>
      <c r="KJY132" s="118"/>
      <c r="KJZ132" s="118"/>
      <c r="KKA132" s="118"/>
      <c r="KKB132" s="118"/>
      <c r="KKC132" s="118"/>
      <c r="KKD132" s="118"/>
      <c r="KKE132" s="118"/>
      <c r="KKF132" s="118"/>
      <c r="KKG132" s="118"/>
      <c r="KKH132" s="118"/>
      <c r="KKI132" s="118"/>
      <c r="KKJ132" s="118"/>
      <c r="KKK132" s="118"/>
      <c r="KKL132" s="118"/>
      <c r="KKM132" s="118"/>
      <c r="KKN132" s="118"/>
      <c r="KKO132" s="118"/>
      <c r="KKP132" s="118"/>
      <c r="KKQ132" s="118"/>
      <c r="KKR132" s="118"/>
      <c r="KKS132" s="118"/>
      <c r="KKT132" s="118"/>
      <c r="KKU132" s="118"/>
      <c r="KKV132" s="118"/>
      <c r="KKW132" s="118"/>
      <c r="KKX132" s="118"/>
      <c r="KKY132" s="118"/>
      <c r="KKZ132" s="118"/>
      <c r="KLA132" s="118"/>
      <c r="KLB132" s="118"/>
      <c r="KLC132" s="118"/>
      <c r="KLD132" s="118"/>
      <c r="KLE132" s="118"/>
      <c r="KLF132" s="118"/>
      <c r="KLG132" s="118"/>
      <c r="KLH132" s="118"/>
      <c r="KLI132" s="118"/>
      <c r="KLJ132" s="118"/>
      <c r="KLK132" s="118"/>
      <c r="KLL132" s="118"/>
      <c r="KLM132" s="118"/>
      <c r="KLN132" s="118"/>
      <c r="KLO132" s="118"/>
      <c r="KLP132" s="118"/>
      <c r="KLQ132" s="118"/>
      <c r="KLR132" s="118"/>
      <c r="KLS132" s="118"/>
      <c r="KLT132" s="118"/>
      <c r="KLU132" s="118"/>
      <c r="KLV132" s="118"/>
      <c r="KLW132" s="118"/>
      <c r="KLX132" s="118"/>
      <c r="KLY132" s="118"/>
      <c r="KLZ132" s="118"/>
      <c r="KMA132" s="118"/>
      <c r="KMB132" s="118"/>
      <c r="KMC132" s="118"/>
      <c r="KMD132" s="118"/>
      <c r="KME132" s="118"/>
      <c r="KMF132" s="118"/>
      <c r="KMG132" s="118"/>
      <c r="KMH132" s="118"/>
      <c r="KMI132" s="118"/>
      <c r="KMJ132" s="118"/>
      <c r="KMK132" s="118"/>
      <c r="KML132" s="118"/>
      <c r="KMM132" s="118"/>
      <c r="KMN132" s="118"/>
      <c r="KMO132" s="118"/>
      <c r="KMP132" s="118"/>
      <c r="KMQ132" s="118"/>
      <c r="KMR132" s="118"/>
      <c r="KMS132" s="118"/>
      <c r="KMT132" s="118"/>
      <c r="KMU132" s="118"/>
      <c r="KMV132" s="118"/>
      <c r="KMW132" s="118"/>
      <c r="KMX132" s="118"/>
      <c r="KMY132" s="118"/>
      <c r="KMZ132" s="118"/>
      <c r="KNA132" s="118"/>
      <c r="KNB132" s="118"/>
      <c r="KNC132" s="118"/>
      <c r="KND132" s="118"/>
      <c r="KNE132" s="118"/>
      <c r="KNF132" s="118"/>
      <c r="KNG132" s="118"/>
      <c r="KNH132" s="118"/>
      <c r="KNI132" s="118"/>
      <c r="KNJ132" s="118"/>
      <c r="KNK132" s="118"/>
      <c r="KNL132" s="118"/>
      <c r="KNM132" s="118"/>
      <c r="KNN132" s="118"/>
      <c r="KNO132" s="118"/>
      <c r="KNP132" s="118"/>
      <c r="KNQ132" s="118"/>
      <c r="KNR132" s="118"/>
      <c r="KNS132" s="118"/>
      <c r="KNT132" s="118"/>
      <c r="KNU132" s="118"/>
      <c r="KNV132" s="118"/>
      <c r="KNW132" s="118"/>
      <c r="KNX132" s="118"/>
      <c r="KNY132" s="118"/>
      <c r="KNZ132" s="118"/>
      <c r="KOA132" s="118"/>
      <c r="KOB132" s="118"/>
      <c r="KOC132" s="118"/>
      <c r="KOD132" s="118"/>
      <c r="KOE132" s="118"/>
      <c r="KOF132" s="118"/>
      <c r="KOG132" s="118"/>
      <c r="KOH132" s="118"/>
      <c r="KOI132" s="118"/>
      <c r="KOJ132" s="118"/>
      <c r="KOK132" s="118"/>
      <c r="KOL132" s="118"/>
      <c r="KOM132" s="118"/>
      <c r="KON132" s="118"/>
      <c r="KOO132" s="118"/>
      <c r="KOP132" s="118"/>
      <c r="KOQ132" s="118"/>
      <c r="KOR132" s="118"/>
      <c r="KOS132" s="118"/>
      <c r="KOT132" s="118"/>
      <c r="KOU132" s="118"/>
      <c r="KOV132" s="118"/>
      <c r="KOW132" s="118"/>
      <c r="KOX132" s="118"/>
      <c r="KOY132" s="118"/>
      <c r="KOZ132" s="118"/>
      <c r="KPA132" s="118"/>
      <c r="KPB132" s="118"/>
      <c r="KPC132" s="118"/>
      <c r="KPD132" s="118"/>
      <c r="KPE132" s="118"/>
      <c r="KPF132" s="118"/>
      <c r="KPG132" s="118"/>
      <c r="KPH132" s="118"/>
      <c r="KPI132" s="118"/>
      <c r="KPJ132" s="118"/>
      <c r="KPK132" s="118"/>
      <c r="KPL132" s="118"/>
      <c r="KPM132" s="118"/>
      <c r="KPN132" s="118"/>
      <c r="KPO132" s="118"/>
      <c r="KPP132" s="118"/>
      <c r="KPQ132" s="118"/>
      <c r="KPR132" s="118"/>
      <c r="KPS132" s="118"/>
      <c r="KPT132" s="118"/>
      <c r="KPU132" s="118"/>
      <c r="KPV132" s="118"/>
      <c r="KPW132" s="118"/>
      <c r="KPX132" s="118"/>
      <c r="KPY132" s="118"/>
      <c r="KPZ132" s="118"/>
      <c r="KQA132" s="118"/>
      <c r="KQB132" s="118"/>
      <c r="KQC132" s="118"/>
      <c r="KQD132" s="118"/>
      <c r="KQE132" s="118"/>
      <c r="KQF132" s="118"/>
      <c r="KQG132" s="118"/>
      <c r="KQH132" s="118"/>
      <c r="KQI132" s="118"/>
      <c r="KQJ132" s="118"/>
      <c r="KQK132" s="118"/>
      <c r="KQL132" s="118"/>
      <c r="KQM132" s="118"/>
      <c r="KQN132" s="118"/>
      <c r="KQO132" s="118"/>
      <c r="KQP132" s="118"/>
      <c r="KQQ132" s="118"/>
      <c r="KQR132" s="118"/>
      <c r="KQS132" s="118"/>
      <c r="KQT132" s="118"/>
      <c r="KQU132" s="118"/>
      <c r="KQV132" s="118"/>
      <c r="KQW132" s="118"/>
      <c r="KQX132" s="118"/>
      <c r="KQY132" s="118"/>
      <c r="KQZ132" s="118"/>
      <c r="KRA132" s="118"/>
      <c r="KRB132" s="118"/>
      <c r="KRC132" s="118"/>
      <c r="KRD132" s="118"/>
      <c r="KRE132" s="118"/>
      <c r="KRF132" s="118"/>
      <c r="KRG132" s="118"/>
      <c r="KRH132" s="118"/>
      <c r="KRI132" s="118"/>
      <c r="KRJ132" s="118"/>
      <c r="KRK132" s="118"/>
      <c r="KRL132" s="118"/>
      <c r="KRM132" s="118"/>
      <c r="KRN132" s="118"/>
      <c r="KRO132" s="118"/>
      <c r="KRP132" s="118"/>
      <c r="KRQ132" s="118"/>
      <c r="KRR132" s="118"/>
      <c r="KRS132" s="118"/>
      <c r="KRT132" s="118"/>
      <c r="KRU132" s="118"/>
      <c r="KRV132" s="118"/>
      <c r="KRW132" s="118"/>
      <c r="KRX132" s="118"/>
      <c r="KRY132" s="118"/>
      <c r="KRZ132" s="118"/>
      <c r="KSA132" s="118"/>
      <c r="KSB132" s="118"/>
      <c r="KSC132" s="118"/>
      <c r="KSD132" s="118"/>
      <c r="KSE132" s="118"/>
      <c r="KSF132" s="118"/>
      <c r="KSG132" s="118"/>
      <c r="KSH132" s="118"/>
      <c r="KSI132" s="118"/>
      <c r="KSJ132" s="118"/>
      <c r="KSK132" s="118"/>
      <c r="KSL132" s="118"/>
      <c r="KSM132" s="118"/>
      <c r="KSN132" s="118"/>
      <c r="KSO132" s="118"/>
      <c r="KSP132" s="118"/>
      <c r="KSQ132" s="118"/>
      <c r="KSR132" s="118"/>
      <c r="KSS132" s="118"/>
      <c r="KST132" s="118"/>
      <c r="KSU132" s="118"/>
      <c r="KSV132" s="118"/>
      <c r="KSW132" s="118"/>
      <c r="KSX132" s="118"/>
      <c r="KSY132" s="118"/>
      <c r="KSZ132" s="118"/>
      <c r="KTA132" s="118"/>
      <c r="KTB132" s="118"/>
      <c r="KTC132" s="118"/>
      <c r="KTD132" s="118"/>
      <c r="KTE132" s="118"/>
      <c r="KTF132" s="118"/>
      <c r="KTG132" s="118"/>
      <c r="KTH132" s="118"/>
      <c r="KTI132" s="118"/>
      <c r="KTJ132" s="118"/>
      <c r="KTK132" s="118"/>
      <c r="KTL132" s="118"/>
      <c r="KTM132" s="118"/>
      <c r="KTN132" s="118"/>
      <c r="KTO132" s="118"/>
      <c r="KTP132" s="118"/>
      <c r="KTQ132" s="118"/>
      <c r="KTR132" s="118"/>
      <c r="KTS132" s="118"/>
      <c r="KTT132" s="118"/>
      <c r="KTU132" s="118"/>
      <c r="KTV132" s="118"/>
      <c r="KTW132" s="118"/>
      <c r="KTX132" s="118"/>
      <c r="KTY132" s="118"/>
      <c r="KTZ132" s="118"/>
      <c r="KUA132" s="118"/>
      <c r="KUB132" s="118"/>
      <c r="KUC132" s="118"/>
      <c r="KUD132" s="118"/>
      <c r="KUE132" s="118"/>
      <c r="KUF132" s="118"/>
      <c r="KUG132" s="118"/>
      <c r="KUH132" s="118"/>
      <c r="KUI132" s="118"/>
      <c r="KUJ132" s="118"/>
      <c r="KUK132" s="118"/>
      <c r="KUL132" s="118"/>
      <c r="KUM132" s="118"/>
      <c r="KUN132" s="118"/>
      <c r="KUO132" s="118"/>
      <c r="KUP132" s="118"/>
      <c r="KUQ132" s="118"/>
      <c r="KUR132" s="118"/>
      <c r="KUS132" s="118"/>
      <c r="KUT132" s="118"/>
      <c r="KUU132" s="118"/>
      <c r="KUV132" s="118"/>
      <c r="KUW132" s="118"/>
      <c r="KUX132" s="118"/>
      <c r="KUY132" s="118"/>
      <c r="KUZ132" s="118"/>
      <c r="KVA132" s="118"/>
      <c r="KVB132" s="118"/>
      <c r="KVC132" s="118"/>
      <c r="KVD132" s="118"/>
      <c r="KVE132" s="118"/>
      <c r="KVF132" s="118"/>
      <c r="KVG132" s="118"/>
      <c r="KVH132" s="118"/>
      <c r="KVI132" s="118"/>
      <c r="KVJ132" s="118"/>
      <c r="KVK132" s="118"/>
      <c r="KVL132" s="118"/>
      <c r="KVM132" s="118"/>
      <c r="KVN132" s="118"/>
      <c r="KVO132" s="118"/>
      <c r="KVP132" s="118"/>
      <c r="KVQ132" s="118"/>
      <c r="KVR132" s="118"/>
      <c r="KVS132" s="118"/>
      <c r="KVT132" s="118"/>
      <c r="KVU132" s="118"/>
      <c r="KVV132" s="118"/>
      <c r="KVW132" s="118"/>
      <c r="KVX132" s="118"/>
      <c r="KVY132" s="118"/>
      <c r="KVZ132" s="118"/>
      <c r="KWA132" s="118"/>
      <c r="KWB132" s="118"/>
      <c r="KWC132" s="118"/>
      <c r="KWD132" s="118"/>
      <c r="KWE132" s="118"/>
      <c r="KWF132" s="118"/>
      <c r="KWG132" s="118"/>
      <c r="KWH132" s="118"/>
      <c r="KWI132" s="118"/>
      <c r="KWJ132" s="118"/>
      <c r="KWK132" s="118"/>
      <c r="KWL132" s="118"/>
      <c r="KWM132" s="118"/>
      <c r="KWN132" s="118"/>
      <c r="KWO132" s="118"/>
      <c r="KWP132" s="118"/>
      <c r="KWQ132" s="118"/>
      <c r="KWR132" s="118"/>
      <c r="KWS132" s="118"/>
      <c r="KWT132" s="118"/>
      <c r="KWU132" s="118"/>
      <c r="KWV132" s="118"/>
      <c r="KWW132" s="118"/>
      <c r="KWX132" s="118"/>
      <c r="KWY132" s="118"/>
      <c r="KWZ132" s="118"/>
      <c r="KXA132" s="118"/>
      <c r="KXB132" s="118"/>
      <c r="KXC132" s="118"/>
      <c r="KXD132" s="118"/>
      <c r="KXE132" s="118"/>
      <c r="KXF132" s="118"/>
      <c r="KXG132" s="118"/>
      <c r="KXH132" s="118"/>
      <c r="KXI132" s="118"/>
      <c r="KXJ132" s="118"/>
      <c r="KXK132" s="118"/>
      <c r="KXL132" s="118"/>
      <c r="KXM132" s="118"/>
      <c r="KXN132" s="118"/>
      <c r="KXO132" s="118"/>
      <c r="KXP132" s="118"/>
      <c r="KXQ132" s="118"/>
      <c r="KXR132" s="118"/>
      <c r="KXS132" s="118"/>
      <c r="KXT132" s="118"/>
      <c r="KXU132" s="118"/>
      <c r="KXV132" s="118"/>
      <c r="KXW132" s="118"/>
      <c r="KXX132" s="118"/>
      <c r="KXY132" s="118"/>
      <c r="KXZ132" s="118"/>
      <c r="KYA132" s="118"/>
      <c r="KYB132" s="118"/>
      <c r="KYC132" s="118"/>
      <c r="KYD132" s="118"/>
      <c r="KYE132" s="118"/>
      <c r="KYF132" s="118"/>
      <c r="KYG132" s="118"/>
      <c r="KYH132" s="118"/>
      <c r="KYI132" s="118"/>
      <c r="KYJ132" s="118"/>
      <c r="KYK132" s="118"/>
      <c r="KYL132" s="118"/>
      <c r="KYM132" s="118"/>
      <c r="KYN132" s="118"/>
      <c r="KYO132" s="118"/>
      <c r="KYP132" s="118"/>
      <c r="KYQ132" s="118"/>
      <c r="KYR132" s="118"/>
      <c r="KYS132" s="118"/>
      <c r="KYT132" s="118"/>
      <c r="KYU132" s="118"/>
      <c r="KYV132" s="118"/>
      <c r="KYW132" s="118"/>
      <c r="KYX132" s="118"/>
      <c r="KYY132" s="118"/>
      <c r="KYZ132" s="118"/>
      <c r="KZA132" s="118"/>
      <c r="KZB132" s="118"/>
      <c r="KZC132" s="118"/>
      <c r="KZD132" s="118"/>
      <c r="KZE132" s="118"/>
      <c r="KZF132" s="118"/>
      <c r="KZG132" s="118"/>
      <c r="KZH132" s="118"/>
      <c r="KZI132" s="118"/>
      <c r="KZJ132" s="118"/>
      <c r="KZK132" s="118"/>
      <c r="KZL132" s="118"/>
      <c r="KZM132" s="118"/>
      <c r="KZN132" s="118"/>
      <c r="KZO132" s="118"/>
      <c r="KZP132" s="118"/>
      <c r="KZQ132" s="118"/>
      <c r="KZR132" s="118"/>
      <c r="KZS132" s="118"/>
      <c r="KZT132" s="118"/>
      <c r="KZU132" s="118"/>
      <c r="KZV132" s="118"/>
      <c r="KZW132" s="118"/>
      <c r="KZX132" s="118"/>
      <c r="KZY132" s="118"/>
      <c r="KZZ132" s="118"/>
      <c r="LAA132" s="118"/>
      <c r="LAB132" s="118"/>
      <c r="LAC132" s="118"/>
      <c r="LAD132" s="118"/>
      <c r="LAE132" s="118"/>
      <c r="LAF132" s="118"/>
      <c r="LAG132" s="118"/>
      <c r="LAH132" s="118"/>
      <c r="LAI132" s="118"/>
      <c r="LAJ132" s="118"/>
      <c r="LAK132" s="118"/>
      <c r="LAL132" s="118"/>
      <c r="LAM132" s="118"/>
      <c r="LAN132" s="118"/>
      <c r="LAO132" s="118"/>
      <c r="LAP132" s="118"/>
      <c r="LAQ132" s="118"/>
      <c r="LAR132" s="118"/>
      <c r="LAS132" s="118"/>
      <c r="LAT132" s="118"/>
      <c r="LAU132" s="118"/>
      <c r="LAV132" s="118"/>
      <c r="LAW132" s="118"/>
      <c r="LAX132" s="118"/>
      <c r="LAY132" s="118"/>
      <c r="LAZ132" s="118"/>
      <c r="LBA132" s="118"/>
      <c r="LBB132" s="118"/>
      <c r="LBC132" s="118"/>
      <c r="LBD132" s="118"/>
      <c r="LBE132" s="118"/>
      <c r="LBF132" s="118"/>
      <c r="LBG132" s="118"/>
      <c r="LBH132" s="118"/>
      <c r="LBI132" s="118"/>
      <c r="LBJ132" s="118"/>
      <c r="LBK132" s="118"/>
      <c r="LBL132" s="118"/>
      <c r="LBM132" s="118"/>
      <c r="LBN132" s="118"/>
      <c r="LBO132" s="118"/>
      <c r="LBP132" s="118"/>
      <c r="LBQ132" s="118"/>
      <c r="LBR132" s="118"/>
      <c r="LBS132" s="118"/>
      <c r="LBT132" s="118"/>
      <c r="LBU132" s="118"/>
      <c r="LBV132" s="118"/>
      <c r="LBW132" s="118"/>
      <c r="LBX132" s="118"/>
      <c r="LBY132" s="118"/>
      <c r="LBZ132" s="118"/>
      <c r="LCA132" s="118"/>
      <c r="LCB132" s="118"/>
      <c r="LCC132" s="118"/>
      <c r="LCD132" s="118"/>
      <c r="LCE132" s="118"/>
      <c r="LCF132" s="118"/>
      <c r="LCG132" s="118"/>
      <c r="LCH132" s="118"/>
      <c r="LCI132" s="118"/>
      <c r="LCJ132" s="118"/>
      <c r="LCK132" s="118"/>
      <c r="LCL132" s="118"/>
      <c r="LCM132" s="118"/>
      <c r="LCN132" s="118"/>
      <c r="LCO132" s="118"/>
      <c r="LCP132" s="118"/>
      <c r="LCQ132" s="118"/>
      <c r="LCR132" s="118"/>
      <c r="LCS132" s="118"/>
      <c r="LCT132" s="118"/>
      <c r="LCU132" s="118"/>
      <c r="LCV132" s="118"/>
      <c r="LCW132" s="118"/>
      <c r="LCX132" s="118"/>
      <c r="LCY132" s="118"/>
      <c r="LCZ132" s="118"/>
      <c r="LDA132" s="118"/>
      <c r="LDB132" s="118"/>
      <c r="LDC132" s="118"/>
      <c r="LDD132" s="118"/>
      <c r="LDE132" s="118"/>
      <c r="LDF132" s="118"/>
      <c r="LDG132" s="118"/>
      <c r="LDH132" s="118"/>
      <c r="LDI132" s="118"/>
      <c r="LDJ132" s="118"/>
      <c r="LDK132" s="118"/>
      <c r="LDL132" s="118"/>
      <c r="LDM132" s="118"/>
      <c r="LDN132" s="118"/>
      <c r="LDO132" s="118"/>
      <c r="LDP132" s="118"/>
      <c r="LDQ132" s="118"/>
      <c r="LDR132" s="118"/>
      <c r="LDS132" s="118"/>
      <c r="LDT132" s="118"/>
      <c r="LDU132" s="118"/>
      <c r="LDV132" s="118"/>
      <c r="LDW132" s="118"/>
      <c r="LDX132" s="118"/>
      <c r="LDY132" s="118"/>
      <c r="LDZ132" s="118"/>
      <c r="LEA132" s="118"/>
      <c r="LEB132" s="118"/>
      <c r="LEC132" s="118"/>
      <c r="LED132" s="118"/>
      <c r="LEE132" s="118"/>
      <c r="LEF132" s="118"/>
      <c r="LEG132" s="118"/>
      <c r="LEH132" s="118"/>
      <c r="LEI132" s="118"/>
      <c r="LEJ132" s="118"/>
      <c r="LEK132" s="118"/>
      <c r="LEL132" s="118"/>
      <c r="LEM132" s="118"/>
      <c r="LEN132" s="118"/>
      <c r="LEO132" s="118"/>
      <c r="LEP132" s="118"/>
      <c r="LEQ132" s="118"/>
      <c r="LER132" s="118"/>
      <c r="LES132" s="118"/>
      <c r="LET132" s="118"/>
      <c r="LEU132" s="118"/>
      <c r="LEV132" s="118"/>
      <c r="LEW132" s="118"/>
      <c r="LEX132" s="118"/>
      <c r="LEY132" s="118"/>
      <c r="LEZ132" s="118"/>
      <c r="LFA132" s="118"/>
      <c r="LFB132" s="118"/>
      <c r="LFC132" s="118"/>
      <c r="LFD132" s="118"/>
      <c r="LFE132" s="118"/>
      <c r="LFF132" s="118"/>
      <c r="LFG132" s="118"/>
      <c r="LFH132" s="118"/>
      <c r="LFI132" s="118"/>
      <c r="LFJ132" s="118"/>
      <c r="LFK132" s="118"/>
      <c r="LFL132" s="118"/>
      <c r="LFM132" s="118"/>
      <c r="LFN132" s="118"/>
      <c r="LFO132" s="118"/>
      <c r="LFP132" s="118"/>
      <c r="LFQ132" s="118"/>
      <c r="LFR132" s="118"/>
      <c r="LFS132" s="118"/>
      <c r="LFT132" s="118"/>
      <c r="LFU132" s="118"/>
      <c r="LFV132" s="118"/>
      <c r="LFW132" s="118"/>
      <c r="LFX132" s="118"/>
      <c r="LFY132" s="118"/>
      <c r="LFZ132" s="118"/>
      <c r="LGA132" s="118"/>
      <c r="LGB132" s="118"/>
      <c r="LGC132" s="118"/>
      <c r="LGD132" s="118"/>
      <c r="LGE132" s="118"/>
      <c r="LGF132" s="118"/>
      <c r="LGG132" s="118"/>
      <c r="LGH132" s="118"/>
      <c r="LGI132" s="118"/>
      <c r="LGJ132" s="118"/>
      <c r="LGK132" s="118"/>
      <c r="LGL132" s="118"/>
      <c r="LGM132" s="118"/>
      <c r="LGN132" s="118"/>
      <c r="LGO132" s="118"/>
      <c r="LGP132" s="118"/>
      <c r="LGQ132" s="118"/>
      <c r="LGR132" s="118"/>
      <c r="LGS132" s="118"/>
      <c r="LGT132" s="118"/>
      <c r="LGU132" s="118"/>
      <c r="LGV132" s="118"/>
      <c r="LGW132" s="118"/>
      <c r="LGX132" s="118"/>
      <c r="LGY132" s="118"/>
      <c r="LGZ132" s="118"/>
      <c r="LHA132" s="118"/>
      <c r="LHB132" s="118"/>
      <c r="LHC132" s="118"/>
      <c r="LHD132" s="118"/>
      <c r="LHE132" s="118"/>
      <c r="LHF132" s="118"/>
      <c r="LHG132" s="118"/>
      <c r="LHH132" s="118"/>
      <c r="LHI132" s="118"/>
      <c r="LHJ132" s="118"/>
      <c r="LHK132" s="118"/>
      <c r="LHL132" s="118"/>
      <c r="LHM132" s="118"/>
      <c r="LHN132" s="118"/>
      <c r="LHO132" s="118"/>
      <c r="LHP132" s="118"/>
      <c r="LHQ132" s="118"/>
      <c r="LHR132" s="118"/>
      <c r="LHS132" s="118"/>
      <c r="LHT132" s="118"/>
      <c r="LHU132" s="118"/>
      <c r="LHV132" s="118"/>
      <c r="LHW132" s="118"/>
      <c r="LHX132" s="118"/>
      <c r="LHY132" s="118"/>
      <c r="LHZ132" s="118"/>
      <c r="LIA132" s="118"/>
      <c r="LIB132" s="118"/>
      <c r="LIC132" s="118"/>
      <c r="LID132" s="118"/>
      <c r="LIE132" s="118"/>
      <c r="LIF132" s="118"/>
      <c r="LIG132" s="118"/>
      <c r="LIH132" s="118"/>
      <c r="LII132" s="118"/>
      <c r="LIJ132" s="118"/>
      <c r="LIK132" s="118"/>
      <c r="LIL132" s="118"/>
      <c r="LIM132" s="118"/>
      <c r="LIN132" s="118"/>
      <c r="LIO132" s="118"/>
      <c r="LIP132" s="118"/>
      <c r="LIQ132" s="118"/>
      <c r="LIR132" s="118"/>
      <c r="LIS132" s="118"/>
      <c r="LIT132" s="118"/>
      <c r="LIU132" s="118"/>
      <c r="LIV132" s="118"/>
      <c r="LIW132" s="118"/>
      <c r="LIX132" s="118"/>
      <c r="LIY132" s="118"/>
      <c r="LIZ132" s="118"/>
      <c r="LJA132" s="118"/>
      <c r="LJB132" s="118"/>
      <c r="LJC132" s="118"/>
      <c r="LJD132" s="118"/>
      <c r="LJE132" s="118"/>
      <c r="LJF132" s="118"/>
      <c r="LJG132" s="118"/>
      <c r="LJH132" s="118"/>
      <c r="LJI132" s="118"/>
      <c r="LJJ132" s="118"/>
      <c r="LJK132" s="118"/>
      <c r="LJL132" s="118"/>
      <c r="LJM132" s="118"/>
      <c r="LJN132" s="118"/>
      <c r="LJO132" s="118"/>
      <c r="LJP132" s="118"/>
      <c r="LJQ132" s="118"/>
      <c r="LJR132" s="118"/>
      <c r="LJS132" s="118"/>
      <c r="LJT132" s="118"/>
      <c r="LJU132" s="118"/>
      <c r="LJV132" s="118"/>
      <c r="LJW132" s="118"/>
      <c r="LJX132" s="118"/>
      <c r="LJY132" s="118"/>
      <c r="LJZ132" s="118"/>
      <c r="LKA132" s="118"/>
      <c r="LKB132" s="118"/>
      <c r="LKC132" s="118"/>
      <c r="LKD132" s="118"/>
      <c r="LKE132" s="118"/>
      <c r="LKF132" s="118"/>
      <c r="LKG132" s="118"/>
      <c r="LKH132" s="118"/>
      <c r="LKI132" s="118"/>
      <c r="LKJ132" s="118"/>
      <c r="LKK132" s="118"/>
      <c r="LKL132" s="118"/>
      <c r="LKM132" s="118"/>
      <c r="LKN132" s="118"/>
      <c r="LKO132" s="118"/>
      <c r="LKP132" s="118"/>
      <c r="LKQ132" s="118"/>
      <c r="LKR132" s="118"/>
      <c r="LKS132" s="118"/>
      <c r="LKT132" s="118"/>
      <c r="LKU132" s="118"/>
      <c r="LKV132" s="118"/>
      <c r="LKW132" s="118"/>
      <c r="LKX132" s="118"/>
      <c r="LKY132" s="118"/>
      <c r="LKZ132" s="118"/>
      <c r="LLA132" s="118"/>
      <c r="LLB132" s="118"/>
      <c r="LLC132" s="118"/>
      <c r="LLD132" s="118"/>
      <c r="LLE132" s="118"/>
      <c r="LLF132" s="118"/>
      <c r="LLG132" s="118"/>
      <c r="LLH132" s="118"/>
      <c r="LLI132" s="118"/>
      <c r="LLJ132" s="118"/>
      <c r="LLK132" s="118"/>
      <c r="LLL132" s="118"/>
      <c r="LLM132" s="118"/>
      <c r="LLN132" s="118"/>
      <c r="LLO132" s="118"/>
      <c r="LLP132" s="118"/>
      <c r="LLQ132" s="118"/>
      <c r="LLR132" s="118"/>
      <c r="LLS132" s="118"/>
      <c r="LLT132" s="118"/>
      <c r="LLU132" s="118"/>
      <c r="LLV132" s="118"/>
      <c r="LLW132" s="118"/>
      <c r="LLX132" s="118"/>
      <c r="LLY132" s="118"/>
      <c r="LLZ132" s="118"/>
      <c r="LMA132" s="118"/>
      <c r="LMB132" s="118"/>
      <c r="LMC132" s="118"/>
      <c r="LMD132" s="118"/>
      <c r="LME132" s="118"/>
      <c r="LMF132" s="118"/>
      <c r="LMG132" s="118"/>
      <c r="LMH132" s="118"/>
      <c r="LMI132" s="118"/>
      <c r="LMJ132" s="118"/>
      <c r="LMK132" s="118"/>
      <c r="LML132" s="118"/>
      <c r="LMM132" s="118"/>
      <c r="LMN132" s="118"/>
      <c r="LMO132" s="118"/>
      <c r="LMP132" s="118"/>
      <c r="LMQ132" s="118"/>
      <c r="LMR132" s="118"/>
      <c r="LMS132" s="118"/>
      <c r="LMT132" s="118"/>
      <c r="LMU132" s="118"/>
      <c r="LMV132" s="118"/>
      <c r="LMW132" s="118"/>
      <c r="LMX132" s="118"/>
      <c r="LMY132" s="118"/>
      <c r="LMZ132" s="118"/>
      <c r="LNA132" s="118"/>
      <c r="LNB132" s="118"/>
      <c r="LNC132" s="118"/>
      <c r="LND132" s="118"/>
      <c r="LNE132" s="118"/>
      <c r="LNF132" s="118"/>
      <c r="LNG132" s="118"/>
      <c r="LNH132" s="118"/>
      <c r="LNI132" s="118"/>
      <c r="LNJ132" s="118"/>
      <c r="LNK132" s="118"/>
      <c r="LNL132" s="118"/>
      <c r="LNM132" s="118"/>
      <c r="LNN132" s="118"/>
      <c r="LNO132" s="118"/>
      <c r="LNP132" s="118"/>
      <c r="LNQ132" s="118"/>
      <c r="LNR132" s="118"/>
      <c r="LNS132" s="118"/>
      <c r="LNT132" s="118"/>
      <c r="LNU132" s="118"/>
      <c r="LNV132" s="118"/>
      <c r="LNW132" s="118"/>
      <c r="LNX132" s="118"/>
      <c r="LNY132" s="118"/>
      <c r="LNZ132" s="118"/>
      <c r="LOA132" s="118"/>
      <c r="LOB132" s="118"/>
      <c r="LOC132" s="118"/>
      <c r="LOD132" s="118"/>
      <c r="LOE132" s="118"/>
      <c r="LOF132" s="118"/>
      <c r="LOG132" s="118"/>
      <c r="LOH132" s="118"/>
      <c r="LOI132" s="118"/>
      <c r="LOJ132" s="118"/>
      <c r="LOK132" s="118"/>
      <c r="LOL132" s="118"/>
      <c r="LOM132" s="118"/>
      <c r="LON132" s="118"/>
      <c r="LOO132" s="118"/>
      <c r="LOP132" s="118"/>
      <c r="LOQ132" s="118"/>
      <c r="LOR132" s="118"/>
      <c r="LOS132" s="118"/>
      <c r="LOT132" s="118"/>
      <c r="LOU132" s="118"/>
      <c r="LOV132" s="118"/>
      <c r="LOW132" s="118"/>
      <c r="LOX132" s="118"/>
      <c r="LOY132" s="118"/>
      <c r="LOZ132" s="118"/>
      <c r="LPA132" s="118"/>
      <c r="LPB132" s="118"/>
      <c r="LPC132" s="118"/>
      <c r="LPD132" s="118"/>
      <c r="LPE132" s="118"/>
      <c r="LPF132" s="118"/>
      <c r="LPG132" s="118"/>
      <c r="LPH132" s="118"/>
      <c r="LPI132" s="118"/>
      <c r="LPJ132" s="118"/>
      <c r="LPK132" s="118"/>
      <c r="LPL132" s="118"/>
      <c r="LPM132" s="118"/>
      <c r="LPN132" s="118"/>
      <c r="LPO132" s="118"/>
      <c r="LPP132" s="118"/>
      <c r="LPQ132" s="118"/>
      <c r="LPR132" s="118"/>
      <c r="LPS132" s="118"/>
      <c r="LPT132" s="118"/>
      <c r="LPU132" s="118"/>
      <c r="LPV132" s="118"/>
      <c r="LPW132" s="118"/>
      <c r="LPX132" s="118"/>
      <c r="LPY132" s="118"/>
      <c r="LPZ132" s="118"/>
      <c r="LQA132" s="118"/>
      <c r="LQB132" s="118"/>
      <c r="LQC132" s="118"/>
      <c r="LQD132" s="118"/>
      <c r="LQE132" s="118"/>
      <c r="LQF132" s="118"/>
      <c r="LQG132" s="118"/>
      <c r="LQH132" s="118"/>
      <c r="LQI132" s="118"/>
      <c r="LQJ132" s="118"/>
      <c r="LQK132" s="118"/>
      <c r="LQL132" s="118"/>
      <c r="LQM132" s="118"/>
      <c r="LQN132" s="118"/>
      <c r="LQO132" s="118"/>
      <c r="LQP132" s="118"/>
      <c r="LQQ132" s="118"/>
      <c r="LQR132" s="118"/>
      <c r="LQS132" s="118"/>
      <c r="LQT132" s="118"/>
      <c r="LQU132" s="118"/>
      <c r="LQV132" s="118"/>
      <c r="LQW132" s="118"/>
      <c r="LQX132" s="118"/>
      <c r="LQY132" s="118"/>
      <c r="LQZ132" s="118"/>
      <c r="LRA132" s="118"/>
      <c r="LRB132" s="118"/>
      <c r="LRC132" s="118"/>
      <c r="LRD132" s="118"/>
      <c r="LRE132" s="118"/>
      <c r="LRF132" s="118"/>
      <c r="LRG132" s="118"/>
      <c r="LRH132" s="118"/>
      <c r="LRI132" s="118"/>
      <c r="LRJ132" s="118"/>
      <c r="LRK132" s="118"/>
      <c r="LRL132" s="118"/>
      <c r="LRM132" s="118"/>
      <c r="LRN132" s="118"/>
      <c r="LRO132" s="118"/>
      <c r="LRP132" s="118"/>
      <c r="LRQ132" s="118"/>
      <c r="LRR132" s="118"/>
      <c r="LRS132" s="118"/>
      <c r="LRT132" s="118"/>
      <c r="LRU132" s="118"/>
      <c r="LRV132" s="118"/>
      <c r="LRW132" s="118"/>
      <c r="LRX132" s="118"/>
      <c r="LRY132" s="118"/>
      <c r="LRZ132" s="118"/>
      <c r="LSA132" s="118"/>
      <c r="LSB132" s="118"/>
      <c r="LSC132" s="118"/>
      <c r="LSD132" s="118"/>
      <c r="LSE132" s="118"/>
      <c r="LSF132" s="118"/>
      <c r="LSG132" s="118"/>
      <c r="LSH132" s="118"/>
      <c r="LSI132" s="118"/>
      <c r="LSJ132" s="118"/>
      <c r="LSK132" s="118"/>
      <c r="LSL132" s="118"/>
      <c r="LSM132" s="118"/>
      <c r="LSN132" s="118"/>
      <c r="LSO132" s="118"/>
      <c r="LSP132" s="118"/>
      <c r="LSQ132" s="118"/>
      <c r="LSR132" s="118"/>
      <c r="LSS132" s="118"/>
      <c r="LST132" s="118"/>
      <c r="LSU132" s="118"/>
      <c r="LSV132" s="118"/>
      <c r="LSW132" s="118"/>
      <c r="LSX132" s="118"/>
      <c r="LSY132" s="118"/>
      <c r="LSZ132" s="118"/>
      <c r="LTA132" s="118"/>
      <c r="LTB132" s="118"/>
      <c r="LTC132" s="118"/>
      <c r="LTD132" s="118"/>
      <c r="LTE132" s="118"/>
      <c r="LTF132" s="118"/>
      <c r="LTG132" s="118"/>
      <c r="LTH132" s="118"/>
      <c r="LTI132" s="118"/>
      <c r="LTJ132" s="118"/>
      <c r="LTK132" s="118"/>
      <c r="LTL132" s="118"/>
      <c r="LTM132" s="118"/>
      <c r="LTN132" s="118"/>
      <c r="LTO132" s="118"/>
      <c r="LTP132" s="118"/>
      <c r="LTQ132" s="118"/>
      <c r="LTR132" s="118"/>
      <c r="LTS132" s="118"/>
      <c r="LTT132" s="118"/>
      <c r="LTU132" s="118"/>
      <c r="LTV132" s="118"/>
      <c r="LTW132" s="118"/>
      <c r="LTX132" s="118"/>
      <c r="LTY132" s="118"/>
      <c r="LTZ132" s="118"/>
      <c r="LUA132" s="118"/>
      <c r="LUB132" s="118"/>
      <c r="LUC132" s="118"/>
      <c r="LUD132" s="118"/>
      <c r="LUE132" s="118"/>
      <c r="LUF132" s="118"/>
      <c r="LUG132" s="118"/>
      <c r="LUH132" s="118"/>
      <c r="LUI132" s="118"/>
      <c r="LUJ132" s="118"/>
      <c r="LUK132" s="118"/>
      <c r="LUL132" s="118"/>
      <c r="LUM132" s="118"/>
      <c r="LUN132" s="118"/>
      <c r="LUO132" s="118"/>
      <c r="LUP132" s="118"/>
      <c r="LUQ132" s="118"/>
      <c r="LUR132" s="118"/>
      <c r="LUS132" s="118"/>
      <c r="LUT132" s="118"/>
      <c r="LUU132" s="118"/>
      <c r="LUV132" s="118"/>
      <c r="LUW132" s="118"/>
      <c r="LUX132" s="118"/>
      <c r="LUY132" s="118"/>
      <c r="LUZ132" s="118"/>
      <c r="LVA132" s="118"/>
      <c r="LVB132" s="118"/>
      <c r="LVC132" s="118"/>
      <c r="LVD132" s="118"/>
      <c r="LVE132" s="118"/>
      <c r="LVF132" s="118"/>
      <c r="LVG132" s="118"/>
      <c r="LVH132" s="118"/>
      <c r="LVI132" s="118"/>
      <c r="LVJ132" s="118"/>
      <c r="LVK132" s="118"/>
      <c r="LVL132" s="118"/>
      <c r="LVM132" s="118"/>
      <c r="LVN132" s="118"/>
      <c r="LVO132" s="118"/>
      <c r="LVP132" s="118"/>
      <c r="LVQ132" s="118"/>
      <c r="LVR132" s="118"/>
      <c r="LVS132" s="118"/>
      <c r="LVT132" s="118"/>
      <c r="LVU132" s="118"/>
      <c r="LVV132" s="118"/>
      <c r="LVW132" s="118"/>
      <c r="LVX132" s="118"/>
      <c r="LVY132" s="118"/>
      <c r="LVZ132" s="118"/>
      <c r="LWA132" s="118"/>
      <c r="LWB132" s="118"/>
      <c r="LWC132" s="118"/>
      <c r="LWD132" s="118"/>
      <c r="LWE132" s="118"/>
      <c r="LWF132" s="118"/>
      <c r="LWG132" s="118"/>
      <c r="LWH132" s="118"/>
      <c r="LWI132" s="118"/>
      <c r="LWJ132" s="118"/>
      <c r="LWK132" s="118"/>
      <c r="LWL132" s="118"/>
      <c r="LWM132" s="118"/>
      <c r="LWN132" s="118"/>
      <c r="LWO132" s="118"/>
      <c r="LWP132" s="118"/>
      <c r="LWQ132" s="118"/>
      <c r="LWR132" s="118"/>
      <c r="LWS132" s="118"/>
      <c r="LWT132" s="118"/>
      <c r="LWU132" s="118"/>
      <c r="LWV132" s="118"/>
      <c r="LWW132" s="118"/>
      <c r="LWX132" s="118"/>
      <c r="LWY132" s="118"/>
      <c r="LWZ132" s="118"/>
      <c r="LXA132" s="118"/>
      <c r="LXB132" s="118"/>
      <c r="LXC132" s="118"/>
      <c r="LXD132" s="118"/>
      <c r="LXE132" s="118"/>
      <c r="LXF132" s="118"/>
      <c r="LXG132" s="118"/>
      <c r="LXH132" s="118"/>
      <c r="LXI132" s="118"/>
      <c r="LXJ132" s="118"/>
      <c r="LXK132" s="118"/>
      <c r="LXL132" s="118"/>
      <c r="LXM132" s="118"/>
      <c r="LXN132" s="118"/>
      <c r="LXO132" s="118"/>
      <c r="LXP132" s="118"/>
      <c r="LXQ132" s="118"/>
      <c r="LXR132" s="118"/>
      <c r="LXS132" s="118"/>
      <c r="LXT132" s="118"/>
      <c r="LXU132" s="118"/>
      <c r="LXV132" s="118"/>
      <c r="LXW132" s="118"/>
      <c r="LXX132" s="118"/>
      <c r="LXY132" s="118"/>
      <c r="LXZ132" s="118"/>
      <c r="LYA132" s="118"/>
      <c r="LYB132" s="118"/>
      <c r="LYC132" s="118"/>
      <c r="LYD132" s="118"/>
      <c r="LYE132" s="118"/>
      <c r="LYF132" s="118"/>
      <c r="LYG132" s="118"/>
      <c r="LYH132" s="118"/>
      <c r="LYI132" s="118"/>
      <c r="LYJ132" s="118"/>
      <c r="LYK132" s="118"/>
      <c r="LYL132" s="118"/>
      <c r="LYM132" s="118"/>
      <c r="LYN132" s="118"/>
      <c r="LYO132" s="118"/>
      <c r="LYP132" s="118"/>
      <c r="LYQ132" s="118"/>
      <c r="LYR132" s="118"/>
      <c r="LYS132" s="118"/>
      <c r="LYT132" s="118"/>
      <c r="LYU132" s="118"/>
      <c r="LYV132" s="118"/>
      <c r="LYW132" s="118"/>
      <c r="LYX132" s="118"/>
      <c r="LYY132" s="118"/>
      <c r="LYZ132" s="118"/>
      <c r="LZA132" s="118"/>
      <c r="LZB132" s="118"/>
      <c r="LZC132" s="118"/>
      <c r="LZD132" s="118"/>
      <c r="LZE132" s="118"/>
      <c r="LZF132" s="118"/>
      <c r="LZG132" s="118"/>
      <c r="LZH132" s="118"/>
      <c r="LZI132" s="118"/>
      <c r="LZJ132" s="118"/>
      <c r="LZK132" s="118"/>
      <c r="LZL132" s="118"/>
      <c r="LZM132" s="118"/>
      <c r="LZN132" s="118"/>
      <c r="LZO132" s="118"/>
      <c r="LZP132" s="118"/>
      <c r="LZQ132" s="118"/>
      <c r="LZR132" s="118"/>
      <c r="LZS132" s="118"/>
      <c r="LZT132" s="118"/>
      <c r="LZU132" s="118"/>
      <c r="LZV132" s="118"/>
      <c r="LZW132" s="118"/>
      <c r="LZX132" s="118"/>
      <c r="LZY132" s="118"/>
      <c r="LZZ132" s="118"/>
      <c r="MAA132" s="118"/>
      <c r="MAB132" s="118"/>
      <c r="MAC132" s="118"/>
      <c r="MAD132" s="118"/>
      <c r="MAE132" s="118"/>
      <c r="MAF132" s="118"/>
      <c r="MAG132" s="118"/>
      <c r="MAH132" s="118"/>
      <c r="MAI132" s="118"/>
      <c r="MAJ132" s="118"/>
      <c r="MAK132" s="118"/>
      <c r="MAL132" s="118"/>
      <c r="MAM132" s="118"/>
      <c r="MAN132" s="118"/>
      <c r="MAO132" s="118"/>
      <c r="MAP132" s="118"/>
      <c r="MAQ132" s="118"/>
      <c r="MAR132" s="118"/>
      <c r="MAS132" s="118"/>
      <c r="MAT132" s="118"/>
      <c r="MAU132" s="118"/>
      <c r="MAV132" s="118"/>
      <c r="MAW132" s="118"/>
      <c r="MAX132" s="118"/>
      <c r="MAY132" s="118"/>
      <c r="MAZ132" s="118"/>
      <c r="MBA132" s="118"/>
      <c r="MBB132" s="118"/>
      <c r="MBC132" s="118"/>
      <c r="MBD132" s="118"/>
      <c r="MBE132" s="118"/>
      <c r="MBF132" s="118"/>
      <c r="MBG132" s="118"/>
      <c r="MBH132" s="118"/>
      <c r="MBI132" s="118"/>
      <c r="MBJ132" s="118"/>
      <c r="MBK132" s="118"/>
      <c r="MBL132" s="118"/>
      <c r="MBM132" s="118"/>
      <c r="MBN132" s="118"/>
      <c r="MBO132" s="118"/>
      <c r="MBP132" s="118"/>
      <c r="MBQ132" s="118"/>
      <c r="MBR132" s="118"/>
      <c r="MBS132" s="118"/>
      <c r="MBT132" s="118"/>
      <c r="MBU132" s="118"/>
      <c r="MBV132" s="118"/>
      <c r="MBW132" s="118"/>
      <c r="MBX132" s="118"/>
      <c r="MBY132" s="118"/>
      <c r="MBZ132" s="118"/>
      <c r="MCA132" s="118"/>
      <c r="MCB132" s="118"/>
      <c r="MCC132" s="118"/>
      <c r="MCD132" s="118"/>
      <c r="MCE132" s="118"/>
      <c r="MCF132" s="118"/>
      <c r="MCG132" s="118"/>
      <c r="MCH132" s="118"/>
      <c r="MCI132" s="118"/>
      <c r="MCJ132" s="118"/>
      <c r="MCK132" s="118"/>
      <c r="MCL132" s="118"/>
      <c r="MCM132" s="118"/>
      <c r="MCN132" s="118"/>
      <c r="MCO132" s="118"/>
      <c r="MCP132" s="118"/>
      <c r="MCQ132" s="118"/>
      <c r="MCR132" s="118"/>
      <c r="MCS132" s="118"/>
      <c r="MCT132" s="118"/>
      <c r="MCU132" s="118"/>
      <c r="MCV132" s="118"/>
      <c r="MCW132" s="118"/>
      <c r="MCX132" s="118"/>
      <c r="MCY132" s="118"/>
      <c r="MCZ132" s="118"/>
      <c r="MDA132" s="118"/>
      <c r="MDB132" s="118"/>
      <c r="MDC132" s="118"/>
      <c r="MDD132" s="118"/>
      <c r="MDE132" s="118"/>
      <c r="MDF132" s="118"/>
      <c r="MDG132" s="118"/>
      <c r="MDH132" s="118"/>
      <c r="MDI132" s="118"/>
      <c r="MDJ132" s="118"/>
      <c r="MDK132" s="118"/>
      <c r="MDL132" s="118"/>
      <c r="MDM132" s="118"/>
      <c r="MDN132" s="118"/>
      <c r="MDO132" s="118"/>
      <c r="MDP132" s="118"/>
      <c r="MDQ132" s="118"/>
      <c r="MDR132" s="118"/>
      <c r="MDS132" s="118"/>
      <c r="MDT132" s="118"/>
      <c r="MDU132" s="118"/>
      <c r="MDV132" s="118"/>
      <c r="MDW132" s="118"/>
      <c r="MDX132" s="118"/>
      <c r="MDY132" s="118"/>
      <c r="MDZ132" s="118"/>
      <c r="MEA132" s="118"/>
      <c r="MEB132" s="118"/>
      <c r="MEC132" s="118"/>
      <c r="MED132" s="118"/>
      <c r="MEE132" s="118"/>
      <c r="MEF132" s="118"/>
      <c r="MEG132" s="118"/>
      <c r="MEH132" s="118"/>
      <c r="MEI132" s="118"/>
      <c r="MEJ132" s="118"/>
      <c r="MEK132" s="118"/>
      <c r="MEL132" s="118"/>
      <c r="MEM132" s="118"/>
      <c r="MEN132" s="118"/>
      <c r="MEO132" s="118"/>
      <c r="MEP132" s="118"/>
      <c r="MEQ132" s="118"/>
      <c r="MER132" s="118"/>
      <c r="MES132" s="118"/>
      <c r="MET132" s="118"/>
      <c r="MEU132" s="118"/>
      <c r="MEV132" s="118"/>
      <c r="MEW132" s="118"/>
      <c r="MEX132" s="118"/>
      <c r="MEY132" s="118"/>
      <c r="MEZ132" s="118"/>
      <c r="MFA132" s="118"/>
      <c r="MFB132" s="118"/>
      <c r="MFC132" s="118"/>
      <c r="MFD132" s="118"/>
      <c r="MFE132" s="118"/>
      <c r="MFF132" s="118"/>
      <c r="MFG132" s="118"/>
      <c r="MFH132" s="118"/>
      <c r="MFI132" s="118"/>
      <c r="MFJ132" s="118"/>
      <c r="MFK132" s="118"/>
      <c r="MFL132" s="118"/>
      <c r="MFM132" s="118"/>
      <c r="MFN132" s="118"/>
      <c r="MFO132" s="118"/>
      <c r="MFP132" s="118"/>
      <c r="MFQ132" s="118"/>
      <c r="MFR132" s="118"/>
      <c r="MFS132" s="118"/>
      <c r="MFT132" s="118"/>
      <c r="MFU132" s="118"/>
      <c r="MFV132" s="118"/>
      <c r="MFW132" s="118"/>
      <c r="MFX132" s="118"/>
      <c r="MFY132" s="118"/>
      <c r="MFZ132" s="118"/>
      <c r="MGA132" s="118"/>
      <c r="MGB132" s="118"/>
      <c r="MGC132" s="118"/>
      <c r="MGD132" s="118"/>
      <c r="MGE132" s="118"/>
      <c r="MGF132" s="118"/>
      <c r="MGG132" s="118"/>
      <c r="MGH132" s="118"/>
      <c r="MGI132" s="118"/>
      <c r="MGJ132" s="118"/>
      <c r="MGK132" s="118"/>
      <c r="MGL132" s="118"/>
      <c r="MGM132" s="118"/>
      <c r="MGN132" s="118"/>
      <c r="MGO132" s="118"/>
      <c r="MGP132" s="118"/>
      <c r="MGQ132" s="118"/>
      <c r="MGR132" s="118"/>
      <c r="MGS132" s="118"/>
      <c r="MGT132" s="118"/>
      <c r="MGU132" s="118"/>
      <c r="MGV132" s="118"/>
      <c r="MGW132" s="118"/>
      <c r="MGX132" s="118"/>
      <c r="MGY132" s="118"/>
      <c r="MGZ132" s="118"/>
      <c r="MHA132" s="118"/>
      <c r="MHB132" s="118"/>
      <c r="MHC132" s="118"/>
      <c r="MHD132" s="118"/>
      <c r="MHE132" s="118"/>
      <c r="MHF132" s="118"/>
      <c r="MHG132" s="118"/>
      <c r="MHH132" s="118"/>
      <c r="MHI132" s="118"/>
      <c r="MHJ132" s="118"/>
      <c r="MHK132" s="118"/>
      <c r="MHL132" s="118"/>
      <c r="MHM132" s="118"/>
      <c r="MHN132" s="118"/>
      <c r="MHO132" s="118"/>
      <c r="MHP132" s="118"/>
      <c r="MHQ132" s="118"/>
      <c r="MHR132" s="118"/>
      <c r="MHS132" s="118"/>
      <c r="MHT132" s="118"/>
      <c r="MHU132" s="118"/>
      <c r="MHV132" s="118"/>
      <c r="MHW132" s="118"/>
      <c r="MHX132" s="118"/>
      <c r="MHY132" s="118"/>
      <c r="MHZ132" s="118"/>
      <c r="MIA132" s="118"/>
      <c r="MIB132" s="118"/>
      <c r="MIC132" s="118"/>
      <c r="MID132" s="118"/>
      <c r="MIE132" s="118"/>
      <c r="MIF132" s="118"/>
      <c r="MIG132" s="118"/>
      <c r="MIH132" s="118"/>
      <c r="MII132" s="118"/>
      <c r="MIJ132" s="118"/>
      <c r="MIK132" s="118"/>
      <c r="MIL132" s="118"/>
      <c r="MIM132" s="118"/>
      <c r="MIN132" s="118"/>
      <c r="MIO132" s="118"/>
      <c r="MIP132" s="118"/>
      <c r="MIQ132" s="118"/>
      <c r="MIR132" s="118"/>
      <c r="MIS132" s="118"/>
      <c r="MIT132" s="118"/>
      <c r="MIU132" s="118"/>
      <c r="MIV132" s="118"/>
      <c r="MIW132" s="118"/>
      <c r="MIX132" s="118"/>
      <c r="MIY132" s="118"/>
      <c r="MIZ132" s="118"/>
      <c r="MJA132" s="118"/>
      <c r="MJB132" s="118"/>
      <c r="MJC132" s="118"/>
      <c r="MJD132" s="118"/>
      <c r="MJE132" s="118"/>
      <c r="MJF132" s="118"/>
      <c r="MJG132" s="118"/>
      <c r="MJH132" s="118"/>
      <c r="MJI132" s="118"/>
      <c r="MJJ132" s="118"/>
      <c r="MJK132" s="118"/>
      <c r="MJL132" s="118"/>
      <c r="MJM132" s="118"/>
      <c r="MJN132" s="118"/>
      <c r="MJO132" s="118"/>
      <c r="MJP132" s="118"/>
      <c r="MJQ132" s="118"/>
      <c r="MJR132" s="118"/>
      <c r="MJS132" s="118"/>
      <c r="MJT132" s="118"/>
      <c r="MJU132" s="118"/>
      <c r="MJV132" s="118"/>
      <c r="MJW132" s="118"/>
      <c r="MJX132" s="118"/>
      <c r="MJY132" s="118"/>
      <c r="MJZ132" s="118"/>
      <c r="MKA132" s="118"/>
      <c r="MKB132" s="118"/>
      <c r="MKC132" s="118"/>
      <c r="MKD132" s="118"/>
      <c r="MKE132" s="118"/>
      <c r="MKF132" s="118"/>
      <c r="MKG132" s="118"/>
      <c r="MKH132" s="118"/>
      <c r="MKI132" s="118"/>
      <c r="MKJ132" s="118"/>
      <c r="MKK132" s="118"/>
      <c r="MKL132" s="118"/>
      <c r="MKM132" s="118"/>
      <c r="MKN132" s="118"/>
      <c r="MKO132" s="118"/>
      <c r="MKP132" s="118"/>
      <c r="MKQ132" s="118"/>
      <c r="MKR132" s="118"/>
      <c r="MKS132" s="118"/>
      <c r="MKT132" s="118"/>
      <c r="MKU132" s="118"/>
      <c r="MKV132" s="118"/>
      <c r="MKW132" s="118"/>
      <c r="MKX132" s="118"/>
      <c r="MKY132" s="118"/>
      <c r="MKZ132" s="118"/>
      <c r="MLA132" s="118"/>
      <c r="MLB132" s="118"/>
      <c r="MLC132" s="118"/>
      <c r="MLD132" s="118"/>
      <c r="MLE132" s="118"/>
      <c r="MLF132" s="118"/>
      <c r="MLG132" s="118"/>
      <c r="MLH132" s="118"/>
      <c r="MLI132" s="118"/>
      <c r="MLJ132" s="118"/>
      <c r="MLK132" s="118"/>
      <c r="MLL132" s="118"/>
      <c r="MLM132" s="118"/>
      <c r="MLN132" s="118"/>
      <c r="MLO132" s="118"/>
      <c r="MLP132" s="118"/>
      <c r="MLQ132" s="118"/>
      <c r="MLR132" s="118"/>
      <c r="MLS132" s="118"/>
      <c r="MLT132" s="118"/>
      <c r="MLU132" s="118"/>
      <c r="MLV132" s="118"/>
      <c r="MLW132" s="118"/>
      <c r="MLX132" s="118"/>
      <c r="MLY132" s="118"/>
      <c r="MLZ132" s="118"/>
      <c r="MMA132" s="118"/>
      <c r="MMB132" s="118"/>
      <c r="MMC132" s="118"/>
      <c r="MMD132" s="118"/>
      <c r="MME132" s="118"/>
      <c r="MMF132" s="118"/>
      <c r="MMG132" s="118"/>
      <c r="MMH132" s="118"/>
      <c r="MMI132" s="118"/>
      <c r="MMJ132" s="118"/>
      <c r="MMK132" s="118"/>
      <c r="MML132" s="118"/>
      <c r="MMM132" s="118"/>
      <c r="MMN132" s="118"/>
      <c r="MMO132" s="118"/>
      <c r="MMP132" s="118"/>
      <c r="MMQ132" s="118"/>
      <c r="MMR132" s="118"/>
      <c r="MMS132" s="118"/>
      <c r="MMT132" s="118"/>
      <c r="MMU132" s="118"/>
      <c r="MMV132" s="118"/>
      <c r="MMW132" s="118"/>
      <c r="MMX132" s="118"/>
      <c r="MMY132" s="118"/>
      <c r="MMZ132" s="118"/>
      <c r="MNA132" s="118"/>
      <c r="MNB132" s="118"/>
      <c r="MNC132" s="118"/>
      <c r="MND132" s="118"/>
      <c r="MNE132" s="118"/>
      <c r="MNF132" s="118"/>
      <c r="MNG132" s="118"/>
      <c r="MNH132" s="118"/>
      <c r="MNI132" s="118"/>
      <c r="MNJ132" s="118"/>
      <c r="MNK132" s="118"/>
      <c r="MNL132" s="118"/>
      <c r="MNM132" s="118"/>
      <c r="MNN132" s="118"/>
      <c r="MNO132" s="118"/>
      <c r="MNP132" s="118"/>
      <c r="MNQ132" s="118"/>
      <c r="MNR132" s="118"/>
      <c r="MNS132" s="118"/>
      <c r="MNT132" s="118"/>
      <c r="MNU132" s="118"/>
      <c r="MNV132" s="118"/>
      <c r="MNW132" s="118"/>
      <c r="MNX132" s="118"/>
      <c r="MNY132" s="118"/>
      <c r="MNZ132" s="118"/>
      <c r="MOA132" s="118"/>
      <c r="MOB132" s="118"/>
      <c r="MOC132" s="118"/>
      <c r="MOD132" s="118"/>
      <c r="MOE132" s="118"/>
      <c r="MOF132" s="118"/>
      <c r="MOG132" s="118"/>
      <c r="MOH132" s="118"/>
      <c r="MOI132" s="118"/>
      <c r="MOJ132" s="118"/>
      <c r="MOK132" s="118"/>
      <c r="MOL132" s="118"/>
      <c r="MOM132" s="118"/>
      <c r="MON132" s="118"/>
      <c r="MOO132" s="118"/>
      <c r="MOP132" s="118"/>
      <c r="MOQ132" s="118"/>
      <c r="MOR132" s="118"/>
      <c r="MOS132" s="118"/>
      <c r="MOT132" s="118"/>
      <c r="MOU132" s="118"/>
      <c r="MOV132" s="118"/>
      <c r="MOW132" s="118"/>
      <c r="MOX132" s="118"/>
      <c r="MOY132" s="118"/>
      <c r="MOZ132" s="118"/>
      <c r="MPA132" s="118"/>
      <c r="MPB132" s="118"/>
      <c r="MPC132" s="118"/>
      <c r="MPD132" s="118"/>
      <c r="MPE132" s="118"/>
      <c r="MPF132" s="118"/>
      <c r="MPG132" s="118"/>
      <c r="MPH132" s="118"/>
      <c r="MPI132" s="118"/>
      <c r="MPJ132" s="118"/>
      <c r="MPK132" s="118"/>
      <c r="MPL132" s="118"/>
      <c r="MPM132" s="118"/>
      <c r="MPN132" s="118"/>
      <c r="MPO132" s="118"/>
      <c r="MPP132" s="118"/>
      <c r="MPQ132" s="118"/>
      <c r="MPR132" s="118"/>
      <c r="MPS132" s="118"/>
      <c r="MPT132" s="118"/>
      <c r="MPU132" s="118"/>
      <c r="MPV132" s="118"/>
      <c r="MPW132" s="118"/>
      <c r="MPX132" s="118"/>
      <c r="MPY132" s="118"/>
      <c r="MPZ132" s="118"/>
      <c r="MQA132" s="118"/>
      <c r="MQB132" s="118"/>
      <c r="MQC132" s="118"/>
      <c r="MQD132" s="118"/>
      <c r="MQE132" s="118"/>
      <c r="MQF132" s="118"/>
      <c r="MQG132" s="118"/>
      <c r="MQH132" s="118"/>
      <c r="MQI132" s="118"/>
      <c r="MQJ132" s="118"/>
      <c r="MQK132" s="118"/>
      <c r="MQL132" s="118"/>
      <c r="MQM132" s="118"/>
      <c r="MQN132" s="118"/>
      <c r="MQO132" s="118"/>
      <c r="MQP132" s="118"/>
      <c r="MQQ132" s="118"/>
      <c r="MQR132" s="118"/>
      <c r="MQS132" s="118"/>
      <c r="MQT132" s="118"/>
      <c r="MQU132" s="118"/>
      <c r="MQV132" s="118"/>
      <c r="MQW132" s="118"/>
      <c r="MQX132" s="118"/>
      <c r="MQY132" s="118"/>
      <c r="MQZ132" s="118"/>
      <c r="MRA132" s="118"/>
      <c r="MRB132" s="118"/>
      <c r="MRC132" s="118"/>
      <c r="MRD132" s="118"/>
      <c r="MRE132" s="118"/>
      <c r="MRF132" s="118"/>
      <c r="MRG132" s="118"/>
      <c r="MRH132" s="118"/>
      <c r="MRI132" s="118"/>
      <c r="MRJ132" s="118"/>
      <c r="MRK132" s="118"/>
      <c r="MRL132" s="118"/>
      <c r="MRM132" s="118"/>
      <c r="MRN132" s="118"/>
      <c r="MRO132" s="118"/>
      <c r="MRP132" s="118"/>
      <c r="MRQ132" s="118"/>
      <c r="MRR132" s="118"/>
      <c r="MRS132" s="118"/>
      <c r="MRT132" s="118"/>
      <c r="MRU132" s="118"/>
      <c r="MRV132" s="118"/>
      <c r="MRW132" s="118"/>
      <c r="MRX132" s="118"/>
      <c r="MRY132" s="118"/>
      <c r="MRZ132" s="118"/>
      <c r="MSA132" s="118"/>
      <c r="MSB132" s="118"/>
      <c r="MSC132" s="118"/>
      <c r="MSD132" s="118"/>
      <c r="MSE132" s="118"/>
      <c r="MSF132" s="118"/>
      <c r="MSG132" s="118"/>
      <c r="MSH132" s="118"/>
      <c r="MSI132" s="118"/>
      <c r="MSJ132" s="118"/>
      <c r="MSK132" s="118"/>
      <c r="MSL132" s="118"/>
      <c r="MSM132" s="118"/>
      <c r="MSN132" s="118"/>
      <c r="MSO132" s="118"/>
      <c r="MSP132" s="118"/>
      <c r="MSQ132" s="118"/>
      <c r="MSR132" s="118"/>
      <c r="MSS132" s="118"/>
      <c r="MST132" s="118"/>
      <c r="MSU132" s="118"/>
      <c r="MSV132" s="118"/>
      <c r="MSW132" s="118"/>
      <c r="MSX132" s="118"/>
      <c r="MSY132" s="118"/>
      <c r="MSZ132" s="118"/>
      <c r="MTA132" s="118"/>
      <c r="MTB132" s="118"/>
      <c r="MTC132" s="118"/>
      <c r="MTD132" s="118"/>
      <c r="MTE132" s="118"/>
      <c r="MTF132" s="118"/>
      <c r="MTG132" s="118"/>
      <c r="MTH132" s="118"/>
      <c r="MTI132" s="118"/>
      <c r="MTJ132" s="118"/>
      <c r="MTK132" s="118"/>
      <c r="MTL132" s="118"/>
      <c r="MTM132" s="118"/>
      <c r="MTN132" s="118"/>
      <c r="MTO132" s="118"/>
      <c r="MTP132" s="118"/>
      <c r="MTQ132" s="118"/>
      <c r="MTR132" s="118"/>
      <c r="MTS132" s="118"/>
      <c r="MTT132" s="118"/>
      <c r="MTU132" s="118"/>
      <c r="MTV132" s="118"/>
      <c r="MTW132" s="118"/>
      <c r="MTX132" s="118"/>
      <c r="MTY132" s="118"/>
      <c r="MTZ132" s="118"/>
      <c r="MUA132" s="118"/>
      <c r="MUB132" s="118"/>
      <c r="MUC132" s="118"/>
      <c r="MUD132" s="118"/>
      <c r="MUE132" s="118"/>
      <c r="MUF132" s="118"/>
      <c r="MUG132" s="118"/>
      <c r="MUH132" s="118"/>
      <c r="MUI132" s="118"/>
      <c r="MUJ132" s="118"/>
      <c r="MUK132" s="118"/>
      <c r="MUL132" s="118"/>
      <c r="MUM132" s="118"/>
      <c r="MUN132" s="118"/>
      <c r="MUO132" s="118"/>
      <c r="MUP132" s="118"/>
      <c r="MUQ132" s="118"/>
      <c r="MUR132" s="118"/>
      <c r="MUS132" s="118"/>
      <c r="MUT132" s="118"/>
      <c r="MUU132" s="118"/>
      <c r="MUV132" s="118"/>
      <c r="MUW132" s="118"/>
      <c r="MUX132" s="118"/>
      <c r="MUY132" s="118"/>
      <c r="MUZ132" s="118"/>
      <c r="MVA132" s="118"/>
      <c r="MVB132" s="118"/>
      <c r="MVC132" s="118"/>
      <c r="MVD132" s="118"/>
      <c r="MVE132" s="118"/>
      <c r="MVF132" s="118"/>
      <c r="MVG132" s="118"/>
      <c r="MVH132" s="118"/>
      <c r="MVI132" s="118"/>
      <c r="MVJ132" s="118"/>
      <c r="MVK132" s="118"/>
      <c r="MVL132" s="118"/>
      <c r="MVM132" s="118"/>
      <c r="MVN132" s="118"/>
      <c r="MVO132" s="118"/>
      <c r="MVP132" s="118"/>
      <c r="MVQ132" s="118"/>
      <c r="MVR132" s="118"/>
      <c r="MVS132" s="118"/>
      <c r="MVT132" s="118"/>
      <c r="MVU132" s="118"/>
      <c r="MVV132" s="118"/>
      <c r="MVW132" s="118"/>
      <c r="MVX132" s="118"/>
      <c r="MVY132" s="118"/>
      <c r="MVZ132" s="118"/>
      <c r="MWA132" s="118"/>
      <c r="MWB132" s="118"/>
      <c r="MWC132" s="118"/>
      <c r="MWD132" s="118"/>
      <c r="MWE132" s="118"/>
      <c r="MWF132" s="118"/>
      <c r="MWG132" s="118"/>
      <c r="MWH132" s="118"/>
      <c r="MWI132" s="118"/>
      <c r="MWJ132" s="118"/>
      <c r="MWK132" s="118"/>
      <c r="MWL132" s="118"/>
      <c r="MWM132" s="118"/>
      <c r="MWN132" s="118"/>
      <c r="MWO132" s="118"/>
      <c r="MWP132" s="118"/>
      <c r="MWQ132" s="118"/>
      <c r="MWR132" s="118"/>
      <c r="MWS132" s="118"/>
      <c r="MWT132" s="118"/>
      <c r="MWU132" s="118"/>
      <c r="MWV132" s="118"/>
      <c r="MWW132" s="118"/>
      <c r="MWX132" s="118"/>
      <c r="MWY132" s="118"/>
      <c r="MWZ132" s="118"/>
      <c r="MXA132" s="118"/>
      <c r="MXB132" s="118"/>
      <c r="MXC132" s="118"/>
      <c r="MXD132" s="118"/>
      <c r="MXE132" s="118"/>
      <c r="MXF132" s="118"/>
      <c r="MXG132" s="118"/>
      <c r="MXH132" s="118"/>
      <c r="MXI132" s="118"/>
      <c r="MXJ132" s="118"/>
      <c r="MXK132" s="118"/>
      <c r="MXL132" s="118"/>
      <c r="MXM132" s="118"/>
      <c r="MXN132" s="118"/>
      <c r="MXO132" s="118"/>
      <c r="MXP132" s="118"/>
      <c r="MXQ132" s="118"/>
      <c r="MXR132" s="118"/>
      <c r="MXS132" s="118"/>
      <c r="MXT132" s="118"/>
      <c r="MXU132" s="118"/>
      <c r="MXV132" s="118"/>
      <c r="MXW132" s="118"/>
      <c r="MXX132" s="118"/>
      <c r="MXY132" s="118"/>
      <c r="MXZ132" s="118"/>
      <c r="MYA132" s="118"/>
      <c r="MYB132" s="118"/>
      <c r="MYC132" s="118"/>
      <c r="MYD132" s="118"/>
      <c r="MYE132" s="118"/>
      <c r="MYF132" s="118"/>
      <c r="MYG132" s="118"/>
      <c r="MYH132" s="118"/>
      <c r="MYI132" s="118"/>
      <c r="MYJ132" s="118"/>
      <c r="MYK132" s="118"/>
      <c r="MYL132" s="118"/>
      <c r="MYM132" s="118"/>
      <c r="MYN132" s="118"/>
      <c r="MYO132" s="118"/>
      <c r="MYP132" s="118"/>
      <c r="MYQ132" s="118"/>
      <c r="MYR132" s="118"/>
      <c r="MYS132" s="118"/>
      <c r="MYT132" s="118"/>
      <c r="MYU132" s="118"/>
      <c r="MYV132" s="118"/>
      <c r="MYW132" s="118"/>
      <c r="MYX132" s="118"/>
      <c r="MYY132" s="118"/>
      <c r="MYZ132" s="118"/>
      <c r="MZA132" s="118"/>
      <c r="MZB132" s="118"/>
      <c r="MZC132" s="118"/>
      <c r="MZD132" s="118"/>
      <c r="MZE132" s="118"/>
      <c r="MZF132" s="118"/>
      <c r="MZG132" s="118"/>
      <c r="MZH132" s="118"/>
      <c r="MZI132" s="118"/>
      <c r="MZJ132" s="118"/>
      <c r="MZK132" s="118"/>
      <c r="MZL132" s="118"/>
      <c r="MZM132" s="118"/>
      <c r="MZN132" s="118"/>
      <c r="MZO132" s="118"/>
      <c r="MZP132" s="118"/>
      <c r="MZQ132" s="118"/>
      <c r="MZR132" s="118"/>
      <c r="MZS132" s="118"/>
      <c r="MZT132" s="118"/>
      <c r="MZU132" s="118"/>
      <c r="MZV132" s="118"/>
      <c r="MZW132" s="118"/>
      <c r="MZX132" s="118"/>
      <c r="MZY132" s="118"/>
      <c r="MZZ132" s="118"/>
      <c r="NAA132" s="118"/>
      <c r="NAB132" s="118"/>
      <c r="NAC132" s="118"/>
      <c r="NAD132" s="118"/>
      <c r="NAE132" s="118"/>
      <c r="NAF132" s="118"/>
      <c r="NAG132" s="118"/>
      <c r="NAH132" s="118"/>
      <c r="NAI132" s="118"/>
      <c r="NAJ132" s="118"/>
      <c r="NAK132" s="118"/>
      <c r="NAL132" s="118"/>
      <c r="NAM132" s="118"/>
      <c r="NAN132" s="118"/>
      <c r="NAO132" s="118"/>
      <c r="NAP132" s="118"/>
      <c r="NAQ132" s="118"/>
      <c r="NAR132" s="118"/>
      <c r="NAS132" s="118"/>
      <c r="NAT132" s="118"/>
      <c r="NAU132" s="118"/>
      <c r="NAV132" s="118"/>
      <c r="NAW132" s="118"/>
      <c r="NAX132" s="118"/>
      <c r="NAY132" s="118"/>
      <c r="NAZ132" s="118"/>
      <c r="NBA132" s="118"/>
      <c r="NBB132" s="118"/>
      <c r="NBC132" s="118"/>
      <c r="NBD132" s="118"/>
      <c r="NBE132" s="118"/>
      <c r="NBF132" s="118"/>
      <c r="NBG132" s="118"/>
      <c r="NBH132" s="118"/>
      <c r="NBI132" s="118"/>
      <c r="NBJ132" s="118"/>
      <c r="NBK132" s="118"/>
      <c r="NBL132" s="118"/>
      <c r="NBM132" s="118"/>
      <c r="NBN132" s="118"/>
      <c r="NBO132" s="118"/>
      <c r="NBP132" s="118"/>
      <c r="NBQ132" s="118"/>
      <c r="NBR132" s="118"/>
      <c r="NBS132" s="118"/>
      <c r="NBT132" s="118"/>
      <c r="NBU132" s="118"/>
      <c r="NBV132" s="118"/>
      <c r="NBW132" s="118"/>
      <c r="NBX132" s="118"/>
      <c r="NBY132" s="118"/>
      <c r="NBZ132" s="118"/>
      <c r="NCA132" s="118"/>
      <c r="NCB132" s="118"/>
      <c r="NCC132" s="118"/>
      <c r="NCD132" s="118"/>
      <c r="NCE132" s="118"/>
      <c r="NCF132" s="118"/>
      <c r="NCG132" s="118"/>
      <c r="NCH132" s="118"/>
      <c r="NCI132" s="118"/>
      <c r="NCJ132" s="118"/>
      <c r="NCK132" s="118"/>
      <c r="NCL132" s="118"/>
      <c r="NCM132" s="118"/>
      <c r="NCN132" s="118"/>
      <c r="NCO132" s="118"/>
      <c r="NCP132" s="118"/>
      <c r="NCQ132" s="118"/>
      <c r="NCR132" s="118"/>
      <c r="NCS132" s="118"/>
      <c r="NCT132" s="118"/>
      <c r="NCU132" s="118"/>
      <c r="NCV132" s="118"/>
      <c r="NCW132" s="118"/>
      <c r="NCX132" s="118"/>
      <c r="NCY132" s="118"/>
      <c r="NCZ132" s="118"/>
      <c r="NDA132" s="118"/>
      <c r="NDB132" s="118"/>
      <c r="NDC132" s="118"/>
      <c r="NDD132" s="118"/>
      <c r="NDE132" s="118"/>
      <c r="NDF132" s="118"/>
      <c r="NDG132" s="118"/>
      <c r="NDH132" s="118"/>
      <c r="NDI132" s="118"/>
      <c r="NDJ132" s="118"/>
      <c r="NDK132" s="118"/>
      <c r="NDL132" s="118"/>
      <c r="NDM132" s="118"/>
      <c r="NDN132" s="118"/>
      <c r="NDO132" s="118"/>
      <c r="NDP132" s="118"/>
      <c r="NDQ132" s="118"/>
      <c r="NDR132" s="118"/>
      <c r="NDS132" s="118"/>
      <c r="NDT132" s="118"/>
      <c r="NDU132" s="118"/>
      <c r="NDV132" s="118"/>
      <c r="NDW132" s="118"/>
      <c r="NDX132" s="118"/>
      <c r="NDY132" s="118"/>
      <c r="NDZ132" s="118"/>
      <c r="NEA132" s="118"/>
      <c r="NEB132" s="118"/>
      <c r="NEC132" s="118"/>
      <c r="NED132" s="118"/>
      <c r="NEE132" s="118"/>
      <c r="NEF132" s="118"/>
      <c r="NEG132" s="118"/>
      <c r="NEH132" s="118"/>
      <c r="NEI132" s="118"/>
      <c r="NEJ132" s="118"/>
      <c r="NEK132" s="118"/>
      <c r="NEL132" s="118"/>
      <c r="NEM132" s="118"/>
      <c r="NEN132" s="118"/>
      <c r="NEO132" s="118"/>
      <c r="NEP132" s="118"/>
      <c r="NEQ132" s="118"/>
      <c r="NER132" s="118"/>
      <c r="NES132" s="118"/>
      <c r="NET132" s="118"/>
      <c r="NEU132" s="118"/>
      <c r="NEV132" s="118"/>
      <c r="NEW132" s="118"/>
      <c r="NEX132" s="118"/>
      <c r="NEY132" s="118"/>
      <c r="NEZ132" s="118"/>
      <c r="NFA132" s="118"/>
      <c r="NFB132" s="118"/>
      <c r="NFC132" s="118"/>
      <c r="NFD132" s="118"/>
      <c r="NFE132" s="118"/>
      <c r="NFF132" s="118"/>
      <c r="NFG132" s="118"/>
      <c r="NFH132" s="118"/>
      <c r="NFI132" s="118"/>
      <c r="NFJ132" s="118"/>
      <c r="NFK132" s="118"/>
      <c r="NFL132" s="118"/>
      <c r="NFM132" s="118"/>
      <c r="NFN132" s="118"/>
      <c r="NFO132" s="118"/>
      <c r="NFP132" s="118"/>
      <c r="NFQ132" s="118"/>
      <c r="NFR132" s="118"/>
      <c r="NFS132" s="118"/>
      <c r="NFT132" s="118"/>
      <c r="NFU132" s="118"/>
      <c r="NFV132" s="118"/>
      <c r="NFW132" s="118"/>
      <c r="NFX132" s="118"/>
      <c r="NFY132" s="118"/>
      <c r="NFZ132" s="118"/>
      <c r="NGA132" s="118"/>
      <c r="NGB132" s="118"/>
      <c r="NGC132" s="118"/>
      <c r="NGD132" s="118"/>
      <c r="NGE132" s="118"/>
      <c r="NGF132" s="118"/>
      <c r="NGG132" s="118"/>
      <c r="NGH132" s="118"/>
      <c r="NGI132" s="118"/>
      <c r="NGJ132" s="118"/>
      <c r="NGK132" s="118"/>
      <c r="NGL132" s="118"/>
      <c r="NGM132" s="118"/>
      <c r="NGN132" s="118"/>
      <c r="NGO132" s="118"/>
      <c r="NGP132" s="118"/>
      <c r="NGQ132" s="118"/>
      <c r="NGR132" s="118"/>
      <c r="NGS132" s="118"/>
      <c r="NGT132" s="118"/>
      <c r="NGU132" s="118"/>
      <c r="NGV132" s="118"/>
      <c r="NGW132" s="118"/>
      <c r="NGX132" s="118"/>
      <c r="NGY132" s="118"/>
      <c r="NGZ132" s="118"/>
      <c r="NHA132" s="118"/>
      <c r="NHB132" s="118"/>
      <c r="NHC132" s="118"/>
      <c r="NHD132" s="118"/>
      <c r="NHE132" s="118"/>
      <c r="NHF132" s="118"/>
      <c r="NHG132" s="118"/>
      <c r="NHH132" s="118"/>
      <c r="NHI132" s="118"/>
      <c r="NHJ132" s="118"/>
      <c r="NHK132" s="118"/>
      <c r="NHL132" s="118"/>
      <c r="NHM132" s="118"/>
      <c r="NHN132" s="118"/>
      <c r="NHO132" s="118"/>
      <c r="NHP132" s="118"/>
      <c r="NHQ132" s="118"/>
      <c r="NHR132" s="118"/>
      <c r="NHS132" s="118"/>
      <c r="NHT132" s="118"/>
      <c r="NHU132" s="118"/>
      <c r="NHV132" s="118"/>
      <c r="NHW132" s="118"/>
      <c r="NHX132" s="118"/>
      <c r="NHY132" s="118"/>
      <c r="NHZ132" s="118"/>
      <c r="NIA132" s="118"/>
      <c r="NIB132" s="118"/>
      <c r="NIC132" s="118"/>
      <c r="NID132" s="118"/>
      <c r="NIE132" s="118"/>
      <c r="NIF132" s="118"/>
      <c r="NIG132" s="118"/>
      <c r="NIH132" s="118"/>
      <c r="NII132" s="118"/>
      <c r="NIJ132" s="118"/>
      <c r="NIK132" s="118"/>
      <c r="NIL132" s="118"/>
      <c r="NIM132" s="118"/>
      <c r="NIN132" s="118"/>
      <c r="NIO132" s="118"/>
      <c r="NIP132" s="118"/>
      <c r="NIQ132" s="118"/>
      <c r="NIR132" s="118"/>
      <c r="NIS132" s="118"/>
      <c r="NIT132" s="118"/>
      <c r="NIU132" s="118"/>
      <c r="NIV132" s="118"/>
      <c r="NIW132" s="118"/>
      <c r="NIX132" s="118"/>
      <c r="NIY132" s="118"/>
      <c r="NIZ132" s="118"/>
      <c r="NJA132" s="118"/>
      <c r="NJB132" s="118"/>
      <c r="NJC132" s="118"/>
      <c r="NJD132" s="118"/>
      <c r="NJE132" s="118"/>
      <c r="NJF132" s="118"/>
      <c r="NJG132" s="118"/>
      <c r="NJH132" s="118"/>
      <c r="NJI132" s="118"/>
      <c r="NJJ132" s="118"/>
      <c r="NJK132" s="118"/>
      <c r="NJL132" s="118"/>
      <c r="NJM132" s="118"/>
      <c r="NJN132" s="118"/>
      <c r="NJO132" s="118"/>
      <c r="NJP132" s="118"/>
      <c r="NJQ132" s="118"/>
      <c r="NJR132" s="118"/>
      <c r="NJS132" s="118"/>
      <c r="NJT132" s="118"/>
      <c r="NJU132" s="118"/>
      <c r="NJV132" s="118"/>
      <c r="NJW132" s="118"/>
      <c r="NJX132" s="118"/>
      <c r="NJY132" s="118"/>
      <c r="NJZ132" s="118"/>
      <c r="NKA132" s="118"/>
      <c r="NKB132" s="118"/>
      <c r="NKC132" s="118"/>
      <c r="NKD132" s="118"/>
      <c r="NKE132" s="118"/>
      <c r="NKF132" s="118"/>
      <c r="NKG132" s="118"/>
      <c r="NKH132" s="118"/>
      <c r="NKI132" s="118"/>
      <c r="NKJ132" s="118"/>
      <c r="NKK132" s="118"/>
      <c r="NKL132" s="118"/>
      <c r="NKM132" s="118"/>
      <c r="NKN132" s="118"/>
      <c r="NKO132" s="118"/>
      <c r="NKP132" s="118"/>
      <c r="NKQ132" s="118"/>
      <c r="NKR132" s="118"/>
      <c r="NKS132" s="118"/>
      <c r="NKT132" s="118"/>
      <c r="NKU132" s="118"/>
      <c r="NKV132" s="118"/>
      <c r="NKW132" s="118"/>
      <c r="NKX132" s="118"/>
      <c r="NKY132" s="118"/>
      <c r="NKZ132" s="118"/>
      <c r="NLA132" s="118"/>
      <c r="NLB132" s="118"/>
      <c r="NLC132" s="118"/>
      <c r="NLD132" s="118"/>
      <c r="NLE132" s="118"/>
      <c r="NLF132" s="118"/>
      <c r="NLG132" s="118"/>
      <c r="NLH132" s="118"/>
      <c r="NLI132" s="118"/>
      <c r="NLJ132" s="118"/>
      <c r="NLK132" s="118"/>
      <c r="NLL132" s="118"/>
      <c r="NLM132" s="118"/>
      <c r="NLN132" s="118"/>
      <c r="NLO132" s="118"/>
      <c r="NLP132" s="118"/>
      <c r="NLQ132" s="118"/>
      <c r="NLR132" s="118"/>
      <c r="NLS132" s="118"/>
      <c r="NLT132" s="118"/>
      <c r="NLU132" s="118"/>
      <c r="NLV132" s="118"/>
      <c r="NLW132" s="118"/>
      <c r="NLX132" s="118"/>
      <c r="NLY132" s="118"/>
      <c r="NLZ132" s="118"/>
      <c r="NMA132" s="118"/>
      <c r="NMB132" s="118"/>
      <c r="NMC132" s="118"/>
      <c r="NMD132" s="118"/>
      <c r="NME132" s="118"/>
      <c r="NMF132" s="118"/>
      <c r="NMG132" s="118"/>
      <c r="NMH132" s="118"/>
      <c r="NMI132" s="118"/>
      <c r="NMJ132" s="118"/>
      <c r="NMK132" s="118"/>
      <c r="NML132" s="118"/>
      <c r="NMM132" s="118"/>
      <c r="NMN132" s="118"/>
      <c r="NMO132" s="118"/>
      <c r="NMP132" s="118"/>
      <c r="NMQ132" s="118"/>
      <c r="NMR132" s="118"/>
      <c r="NMS132" s="118"/>
      <c r="NMT132" s="118"/>
      <c r="NMU132" s="118"/>
      <c r="NMV132" s="118"/>
      <c r="NMW132" s="118"/>
      <c r="NMX132" s="118"/>
      <c r="NMY132" s="118"/>
      <c r="NMZ132" s="118"/>
      <c r="NNA132" s="118"/>
      <c r="NNB132" s="118"/>
      <c r="NNC132" s="118"/>
      <c r="NND132" s="118"/>
      <c r="NNE132" s="118"/>
      <c r="NNF132" s="118"/>
      <c r="NNG132" s="118"/>
      <c r="NNH132" s="118"/>
      <c r="NNI132" s="118"/>
      <c r="NNJ132" s="118"/>
      <c r="NNK132" s="118"/>
      <c r="NNL132" s="118"/>
      <c r="NNM132" s="118"/>
      <c r="NNN132" s="118"/>
      <c r="NNO132" s="118"/>
      <c r="NNP132" s="118"/>
      <c r="NNQ132" s="118"/>
      <c r="NNR132" s="118"/>
      <c r="NNS132" s="118"/>
      <c r="NNT132" s="118"/>
      <c r="NNU132" s="118"/>
      <c r="NNV132" s="118"/>
      <c r="NNW132" s="118"/>
      <c r="NNX132" s="118"/>
      <c r="NNY132" s="118"/>
      <c r="NNZ132" s="118"/>
      <c r="NOA132" s="118"/>
      <c r="NOB132" s="118"/>
      <c r="NOC132" s="118"/>
      <c r="NOD132" s="118"/>
      <c r="NOE132" s="118"/>
      <c r="NOF132" s="118"/>
      <c r="NOG132" s="118"/>
      <c r="NOH132" s="118"/>
      <c r="NOI132" s="118"/>
      <c r="NOJ132" s="118"/>
      <c r="NOK132" s="118"/>
      <c r="NOL132" s="118"/>
      <c r="NOM132" s="118"/>
      <c r="NON132" s="118"/>
      <c r="NOO132" s="118"/>
      <c r="NOP132" s="118"/>
      <c r="NOQ132" s="118"/>
      <c r="NOR132" s="118"/>
      <c r="NOS132" s="118"/>
      <c r="NOT132" s="118"/>
      <c r="NOU132" s="118"/>
      <c r="NOV132" s="118"/>
      <c r="NOW132" s="118"/>
      <c r="NOX132" s="118"/>
      <c r="NOY132" s="118"/>
      <c r="NOZ132" s="118"/>
      <c r="NPA132" s="118"/>
      <c r="NPB132" s="118"/>
      <c r="NPC132" s="118"/>
      <c r="NPD132" s="118"/>
      <c r="NPE132" s="118"/>
      <c r="NPF132" s="118"/>
      <c r="NPG132" s="118"/>
      <c r="NPH132" s="118"/>
      <c r="NPI132" s="118"/>
      <c r="NPJ132" s="118"/>
      <c r="NPK132" s="118"/>
      <c r="NPL132" s="118"/>
      <c r="NPM132" s="118"/>
      <c r="NPN132" s="118"/>
      <c r="NPO132" s="118"/>
      <c r="NPP132" s="118"/>
      <c r="NPQ132" s="118"/>
      <c r="NPR132" s="118"/>
      <c r="NPS132" s="118"/>
      <c r="NPT132" s="118"/>
      <c r="NPU132" s="118"/>
      <c r="NPV132" s="118"/>
      <c r="NPW132" s="118"/>
      <c r="NPX132" s="118"/>
      <c r="NPY132" s="118"/>
      <c r="NPZ132" s="118"/>
      <c r="NQA132" s="118"/>
      <c r="NQB132" s="118"/>
      <c r="NQC132" s="118"/>
      <c r="NQD132" s="118"/>
      <c r="NQE132" s="118"/>
      <c r="NQF132" s="118"/>
      <c r="NQG132" s="118"/>
      <c r="NQH132" s="118"/>
      <c r="NQI132" s="118"/>
      <c r="NQJ132" s="118"/>
      <c r="NQK132" s="118"/>
      <c r="NQL132" s="118"/>
      <c r="NQM132" s="118"/>
      <c r="NQN132" s="118"/>
      <c r="NQO132" s="118"/>
      <c r="NQP132" s="118"/>
      <c r="NQQ132" s="118"/>
      <c r="NQR132" s="118"/>
      <c r="NQS132" s="118"/>
      <c r="NQT132" s="118"/>
      <c r="NQU132" s="118"/>
      <c r="NQV132" s="118"/>
      <c r="NQW132" s="118"/>
      <c r="NQX132" s="118"/>
      <c r="NQY132" s="118"/>
      <c r="NQZ132" s="118"/>
      <c r="NRA132" s="118"/>
      <c r="NRB132" s="118"/>
      <c r="NRC132" s="118"/>
      <c r="NRD132" s="118"/>
      <c r="NRE132" s="118"/>
      <c r="NRF132" s="118"/>
      <c r="NRG132" s="118"/>
      <c r="NRH132" s="118"/>
      <c r="NRI132" s="118"/>
      <c r="NRJ132" s="118"/>
      <c r="NRK132" s="118"/>
      <c r="NRL132" s="118"/>
      <c r="NRM132" s="118"/>
      <c r="NRN132" s="118"/>
      <c r="NRO132" s="118"/>
      <c r="NRP132" s="118"/>
      <c r="NRQ132" s="118"/>
      <c r="NRR132" s="118"/>
      <c r="NRS132" s="118"/>
      <c r="NRT132" s="118"/>
      <c r="NRU132" s="118"/>
      <c r="NRV132" s="118"/>
      <c r="NRW132" s="118"/>
      <c r="NRX132" s="118"/>
      <c r="NRY132" s="118"/>
      <c r="NRZ132" s="118"/>
      <c r="NSA132" s="118"/>
      <c r="NSB132" s="118"/>
      <c r="NSC132" s="118"/>
      <c r="NSD132" s="118"/>
      <c r="NSE132" s="118"/>
      <c r="NSF132" s="118"/>
      <c r="NSG132" s="118"/>
      <c r="NSH132" s="118"/>
      <c r="NSI132" s="118"/>
      <c r="NSJ132" s="118"/>
      <c r="NSK132" s="118"/>
      <c r="NSL132" s="118"/>
      <c r="NSM132" s="118"/>
      <c r="NSN132" s="118"/>
      <c r="NSO132" s="118"/>
      <c r="NSP132" s="118"/>
      <c r="NSQ132" s="118"/>
      <c r="NSR132" s="118"/>
      <c r="NSS132" s="118"/>
      <c r="NST132" s="118"/>
      <c r="NSU132" s="118"/>
      <c r="NSV132" s="118"/>
      <c r="NSW132" s="118"/>
      <c r="NSX132" s="118"/>
      <c r="NSY132" s="118"/>
      <c r="NSZ132" s="118"/>
      <c r="NTA132" s="118"/>
      <c r="NTB132" s="118"/>
      <c r="NTC132" s="118"/>
      <c r="NTD132" s="118"/>
      <c r="NTE132" s="118"/>
      <c r="NTF132" s="118"/>
      <c r="NTG132" s="118"/>
      <c r="NTH132" s="118"/>
      <c r="NTI132" s="118"/>
      <c r="NTJ132" s="118"/>
      <c r="NTK132" s="118"/>
      <c r="NTL132" s="118"/>
      <c r="NTM132" s="118"/>
      <c r="NTN132" s="118"/>
      <c r="NTO132" s="118"/>
      <c r="NTP132" s="118"/>
      <c r="NTQ132" s="118"/>
      <c r="NTR132" s="118"/>
      <c r="NTS132" s="118"/>
      <c r="NTT132" s="118"/>
      <c r="NTU132" s="118"/>
      <c r="NTV132" s="118"/>
      <c r="NTW132" s="118"/>
      <c r="NTX132" s="118"/>
      <c r="NTY132" s="118"/>
      <c r="NTZ132" s="118"/>
      <c r="NUA132" s="118"/>
      <c r="NUB132" s="118"/>
      <c r="NUC132" s="118"/>
      <c r="NUD132" s="118"/>
      <c r="NUE132" s="118"/>
      <c r="NUF132" s="118"/>
      <c r="NUG132" s="118"/>
      <c r="NUH132" s="118"/>
      <c r="NUI132" s="118"/>
      <c r="NUJ132" s="118"/>
      <c r="NUK132" s="118"/>
      <c r="NUL132" s="118"/>
      <c r="NUM132" s="118"/>
      <c r="NUN132" s="118"/>
      <c r="NUO132" s="118"/>
      <c r="NUP132" s="118"/>
      <c r="NUQ132" s="118"/>
      <c r="NUR132" s="118"/>
      <c r="NUS132" s="118"/>
      <c r="NUT132" s="118"/>
      <c r="NUU132" s="118"/>
      <c r="NUV132" s="118"/>
      <c r="NUW132" s="118"/>
      <c r="NUX132" s="118"/>
      <c r="NUY132" s="118"/>
      <c r="NUZ132" s="118"/>
      <c r="NVA132" s="118"/>
      <c r="NVB132" s="118"/>
      <c r="NVC132" s="118"/>
      <c r="NVD132" s="118"/>
      <c r="NVE132" s="118"/>
      <c r="NVF132" s="118"/>
      <c r="NVG132" s="118"/>
      <c r="NVH132" s="118"/>
      <c r="NVI132" s="118"/>
      <c r="NVJ132" s="118"/>
      <c r="NVK132" s="118"/>
      <c r="NVL132" s="118"/>
      <c r="NVM132" s="118"/>
      <c r="NVN132" s="118"/>
      <c r="NVO132" s="118"/>
      <c r="NVP132" s="118"/>
      <c r="NVQ132" s="118"/>
      <c r="NVR132" s="118"/>
      <c r="NVS132" s="118"/>
      <c r="NVT132" s="118"/>
      <c r="NVU132" s="118"/>
      <c r="NVV132" s="118"/>
      <c r="NVW132" s="118"/>
      <c r="NVX132" s="118"/>
      <c r="NVY132" s="118"/>
      <c r="NVZ132" s="118"/>
      <c r="NWA132" s="118"/>
      <c r="NWB132" s="118"/>
      <c r="NWC132" s="118"/>
      <c r="NWD132" s="118"/>
      <c r="NWE132" s="118"/>
      <c r="NWF132" s="118"/>
      <c r="NWG132" s="118"/>
      <c r="NWH132" s="118"/>
      <c r="NWI132" s="118"/>
      <c r="NWJ132" s="118"/>
      <c r="NWK132" s="118"/>
      <c r="NWL132" s="118"/>
      <c r="NWM132" s="118"/>
      <c r="NWN132" s="118"/>
      <c r="NWO132" s="118"/>
      <c r="NWP132" s="118"/>
      <c r="NWQ132" s="118"/>
      <c r="NWR132" s="118"/>
      <c r="NWS132" s="118"/>
      <c r="NWT132" s="118"/>
      <c r="NWU132" s="118"/>
      <c r="NWV132" s="118"/>
      <c r="NWW132" s="118"/>
      <c r="NWX132" s="118"/>
      <c r="NWY132" s="118"/>
      <c r="NWZ132" s="118"/>
      <c r="NXA132" s="118"/>
      <c r="NXB132" s="118"/>
      <c r="NXC132" s="118"/>
      <c r="NXD132" s="118"/>
      <c r="NXE132" s="118"/>
      <c r="NXF132" s="118"/>
      <c r="NXG132" s="118"/>
      <c r="NXH132" s="118"/>
      <c r="NXI132" s="118"/>
      <c r="NXJ132" s="118"/>
      <c r="NXK132" s="118"/>
      <c r="NXL132" s="118"/>
      <c r="NXM132" s="118"/>
      <c r="NXN132" s="118"/>
      <c r="NXO132" s="118"/>
      <c r="NXP132" s="118"/>
      <c r="NXQ132" s="118"/>
      <c r="NXR132" s="118"/>
      <c r="NXS132" s="118"/>
      <c r="NXT132" s="118"/>
      <c r="NXU132" s="118"/>
      <c r="NXV132" s="118"/>
      <c r="NXW132" s="118"/>
      <c r="NXX132" s="118"/>
      <c r="NXY132" s="118"/>
      <c r="NXZ132" s="118"/>
      <c r="NYA132" s="118"/>
      <c r="NYB132" s="118"/>
      <c r="NYC132" s="118"/>
      <c r="NYD132" s="118"/>
      <c r="NYE132" s="118"/>
      <c r="NYF132" s="118"/>
      <c r="NYG132" s="118"/>
      <c r="NYH132" s="118"/>
      <c r="NYI132" s="118"/>
      <c r="NYJ132" s="118"/>
      <c r="NYK132" s="118"/>
      <c r="NYL132" s="118"/>
      <c r="NYM132" s="118"/>
      <c r="NYN132" s="118"/>
      <c r="NYO132" s="118"/>
      <c r="NYP132" s="118"/>
      <c r="NYQ132" s="118"/>
      <c r="NYR132" s="118"/>
      <c r="NYS132" s="118"/>
      <c r="NYT132" s="118"/>
      <c r="NYU132" s="118"/>
      <c r="NYV132" s="118"/>
      <c r="NYW132" s="118"/>
      <c r="NYX132" s="118"/>
      <c r="NYY132" s="118"/>
      <c r="NYZ132" s="118"/>
      <c r="NZA132" s="118"/>
      <c r="NZB132" s="118"/>
      <c r="NZC132" s="118"/>
      <c r="NZD132" s="118"/>
      <c r="NZE132" s="118"/>
      <c r="NZF132" s="118"/>
      <c r="NZG132" s="118"/>
      <c r="NZH132" s="118"/>
      <c r="NZI132" s="118"/>
      <c r="NZJ132" s="118"/>
      <c r="NZK132" s="118"/>
      <c r="NZL132" s="118"/>
      <c r="NZM132" s="118"/>
      <c r="NZN132" s="118"/>
      <c r="NZO132" s="118"/>
      <c r="NZP132" s="118"/>
      <c r="NZQ132" s="118"/>
      <c r="NZR132" s="118"/>
      <c r="NZS132" s="118"/>
      <c r="NZT132" s="118"/>
      <c r="NZU132" s="118"/>
      <c r="NZV132" s="118"/>
      <c r="NZW132" s="118"/>
      <c r="NZX132" s="118"/>
      <c r="NZY132" s="118"/>
      <c r="NZZ132" s="118"/>
      <c r="OAA132" s="118"/>
      <c r="OAB132" s="118"/>
      <c r="OAC132" s="118"/>
      <c r="OAD132" s="118"/>
      <c r="OAE132" s="118"/>
      <c r="OAF132" s="118"/>
      <c r="OAG132" s="118"/>
      <c r="OAH132" s="118"/>
      <c r="OAI132" s="118"/>
      <c r="OAJ132" s="118"/>
      <c r="OAK132" s="118"/>
      <c r="OAL132" s="118"/>
      <c r="OAM132" s="118"/>
      <c r="OAN132" s="118"/>
      <c r="OAO132" s="118"/>
      <c r="OAP132" s="118"/>
      <c r="OAQ132" s="118"/>
      <c r="OAR132" s="118"/>
      <c r="OAS132" s="118"/>
      <c r="OAT132" s="118"/>
      <c r="OAU132" s="118"/>
      <c r="OAV132" s="118"/>
      <c r="OAW132" s="118"/>
      <c r="OAX132" s="118"/>
      <c r="OAY132" s="118"/>
      <c r="OAZ132" s="118"/>
      <c r="OBA132" s="118"/>
      <c r="OBB132" s="118"/>
      <c r="OBC132" s="118"/>
      <c r="OBD132" s="118"/>
      <c r="OBE132" s="118"/>
      <c r="OBF132" s="118"/>
      <c r="OBG132" s="118"/>
      <c r="OBH132" s="118"/>
      <c r="OBI132" s="118"/>
      <c r="OBJ132" s="118"/>
      <c r="OBK132" s="118"/>
      <c r="OBL132" s="118"/>
      <c r="OBM132" s="118"/>
      <c r="OBN132" s="118"/>
      <c r="OBO132" s="118"/>
      <c r="OBP132" s="118"/>
      <c r="OBQ132" s="118"/>
      <c r="OBR132" s="118"/>
      <c r="OBS132" s="118"/>
      <c r="OBT132" s="118"/>
      <c r="OBU132" s="118"/>
      <c r="OBV132" s="118"/>
      <c r="OBW132" s="118"/>
      <c r="OBX132" s="118"/>
      <c r="OBY132" s="118"/>
      <c r="OBZ132" s="118"/>
      <c r="OCA132" s="118"/>
      <c r="OCB132" s="118"/>
      <c r="OCC132" s="118"/>
      <c r="OCD132" s="118"/>
      <c r="OCE132" s="118"/>
      <c r="OCF132" s="118"/>
      <c r="OCG132" s="118"/>
      <c r="OCH132" s="118"/>
      <c r="OCI132" s="118"/>
      <c r="OCJ132" s="118"/>
      <c r="OCK132" s="118"/>
      <c r="OCL132" s="118"/>
      <c r="OCM132" s="118"/>
      <c r="OCN132" s="118"/>
      <c r="OCO132" s="118"/>
      <c r="OCP132" s="118"/>
      <c r="OCQ132" s="118"/>
      <c r="OCR132" s="118"/>
      <c r="OCS132" s="118"/>
      <c r="OCT132" s="118"/>
      <c r="OCU132" s="118"/>
      <c r="OCV132" s="118"/>
      <c r="OCW132" s="118"/>
      <c r="OCX132" s="118"/>
      <c r="OCY132" s="118"/>
      <c r="OCZ132" s="118"/>
      <c r="ODA132" s="118"/>
      <c r="ODB132" s="118"/>
      <c r="ODC132" s="118"/>
      <c r="ODD132" s="118"/>
      <c r="ODE132" s="118"/>
      <c r="ODF132" s="118"/>
      <c r="ODG132" s="118"/>
      <c r="ODH132" s="118"/>
      <c r="ODI132" s="118"/>
      <c r="ODJ132" s="118"/>
      <c r="ODK132" s="118"/>
      <c r="ODL132" s="118"/>
      <c r="ODM132" s="118"/>
      <c r="ODN132" s="118"/>
      <c r="ODO132" s="118"/>
      <c r="ODP132" s="118"/>
      <c r="ODQ132" s="118"/>
      <c r="ODR132" s="118"/>
      <c r="ODS132" s="118"/>
      <c r="ODT132" s="118"/>
      <c r="ODU132" s="118"/>
      <c r="ODV132" s="118"/>
      <c r="ODW132" s="118"/>
      <c r="ODX132" s="118"/>
      <c r="ODY132" s="118"/>
      <c r="ODZ132" s="118"/>
      <c r="OEA132" s="118"/>
      <c r="OEB132" s="118"/>
      <c r="OEC132" s="118"/>
      <c r="OED132" s="118"/>
      <c r="OEE132" s="118"/>
      <c r="OEF132" s="118"/>
      <c r="OEG132" s="118"/>
      <c r="OEH132" s="118"/>
      <c r="OEI132" s="118"/>
      <c r="OEJ132" s="118"/>
      <c r="OEK132" s="118"/>
      <c r="OEL132" s="118"/>
      <c r="OEM132" s="118"/>
      <c r="OEN132" s="118"/>
      <c r="OEO132" s="118"/>
      <c r="OEP132" s="118"/>
      <c r="OEQ132" s="118"/>
      <c r="OER132" s="118"/>
      <c r="OES132" s="118"/>
      <c r="OET132" s="118"/>
      <c r="OEU132" s="118"/>
      <c r="OEV132" s="118"/>
      <c r="OEW132" s="118"/>
      <c r="OEX132" s="118"/>
      <c r="OEY132" s="118"/>
      <c r="OEZ132" s="118"/>
      <c r="OFA132" s="118"/>
      <c r="OFB132" s="118"/>
      <c r="OFC132" s="118"/>
      <c r="OFD132" s="118"/>
      <c r="OFE132" s="118"/>
      <c r="OFF132" s="118"/>
      <c r="OFG132" s="118"/>
      <c r="OFH132" s="118"/>
      <c r="OFI132" s="118"/>
      <c r="OFJ132" s="118"/>
      <c r="OFK132" s="118"/>
      <c r="OFL132" s="118"/>
      <c r="OFM132" s="118"/>
      <c r="OFN132" s="118"/>
      <c r="OFO132" s="118"/>
      <c r="OFP132" s="118"/>
      <c r="OFQ132" s="118"/>
      <c r="OFR132" s="118"/>
      <c r="OFS132" s="118"/>
      <c r="OFT132" s="118"/>
      <c r="OFU132" s="118"/>
      <c r="OFV132" s="118"/>
      <c r="OFW132" s="118"/>
      <c r="OFX132" s="118"/>
      <c r="OFY132" s="118"/>
      <c r="OFZ132" s="118"/>
      <c r="OGA132" s="118"/>
      <c r="OGB132" s="118"/>
      <c r="OGC132" s="118"/>
      <c r="OGD132" s="118"/>
      <c r="OGE132" s="118"/>
      <c r="OGF132" s="118"/>
      <c r="OGG132" s="118"/>
      <c r="OGH132" s="118"/>
      <c r="OGI132" s="118"/>
      <c r="OGJ132" s="118"/>
      <c r="OGK132" s="118"/>
      <c r="OGL132" s="118"/>
      <c r="OGM132" s="118"/>
      <c r="OGN132" s="118"/>
      <c r="OGO132" s="118"/>
      <c r="OGP132" s="118"/>
      <c r="OGQ132" s="118"/>
      <c r="OGR132" s="118"/>
      <c r="OGS132" s="118"/>
      <c r="OGT132" s="118"/>
      <c r="OGU132" s="118"/>
      <c r="OGV132" s="118"/>
      <c r="OGW132" s="118"/>
      <c r="OGX132" s="118"/>
      <c r="OGY132" s="118"/>
      <c r="OGZ132" s="118"/>
      <c r="OHA132" s="118"/>
      <c r="OHB132" s="118"/>
      <c r="OHC132" s="118"/>
      <c r="OHD132" s="118"/>
      <c r="OHE132" s="118"/>
      <c r="OHF132" s="118"/>
      <c r="OHG132" s="118"/>
      <c r="OHH132" s="118"/>
      <c r="OHI132" s="118"/>
      <c r="OHJ132" s="118"/>
      <c r="OHK132" s="118"/>
      <c r="OHL132" s="118"/>
      <c r="OHM132" s="118"/>
      <c r="OHN132" s="118"/>
      <c r="OHO132" s="118"/>
      <c r="OHP132" s="118"/>
      <c r="OHQ132" s="118"/>
      <c r="OHR132" s="118"/>
      <c r="OHS132" s="118"/>
      <c r="OHT132" s="118"/>
      <c r="OHU132" s="118"/>
      <c r="OHV132" s="118"/>
      <c r="OHW132" s="118"/>
      <c r="OHX132" s="118"/>
      <c r="OHY132" s="118"/>
      <c r="OHZ132" s="118"/>
      <c r="OIA132" s="118"/>
      <c r="OIB132" s="118"/>
      <c r="OIC132" s="118"/>
      <c r="OID132" s="118"/>
      <c r="OIE132" s="118"/>
      <c r="OIF132" s="118"/>
      <c r="OIG132" s="118"/>
      <c r="OIH132" s="118"/>
      <c r="OII132" s="118"/>
      <c r="OIJ132" s="118"/>
      <c r="OIK132" s="118"/>
      <c r="OIL132" s="118"/>
      <c r="OIM132" s="118"/>
      <c r="OIN132" s="118"/>
      <c r="OIO132" s="118"/>
      <c r="OIP132" s="118"/>
      <c r="OIQ132" s="118"/>
      <c r="OIR132" s="118"/>
      <c r="OIS132" s="118"/>
      <c r="OIT132" s="118"/>
      <c r="OIU132" s="118"/>
      <c r="OIV132" s="118"/>
      <c r="OIW132" s="118"/>
      <c r="OIX132" s="118"/>
      <c r="OIY132" s="118"/>
      <c r="OIZ132" s="118"/>
      <c r="OJA132" s="118"/>
      <c r="OJB132" s="118"/>
      <c r="OJC132" s="118"/>
      <c r="OJD132" s="118"/>
      <c r="OJE132" s="118"/>
      <c r="OJF132" s="118"/>
      <c r="OJG132" s="118"/>
      <c r="OJH132" s="118"/>
      <c r="OJI132" s="118"/>
      <c r="OJJ132" s="118"/>
      <c r="OJK132" s="118"/>
      <c r="OJL132" s="118"/>
      <c r="OJM132" s="118"/>
      <c r="OJN132" s="118"/>
      <c r="OJO132" s="118"/>
      <c r="OJP132" s="118"/>
      <c r="OJQ132" s="118"/>
      <c r="OJR132" s="118"/>
      <c r="OJS132" s="118"/>
      <c r="OJT132" s="118"/>
      <c r="OJU132" s="118"/>
      <c r="OJV132" s="118"/>
      <c r="OJW132" s="118"/>
      <c r="OJX132" s="118"/>
      <c r="OJY132" s="118"/>
      <c r="OJZ132" s="118"/>
      <c r="OKA132" s="118"/>
      <c r="OKB132" s="118"/>
      <c r="OKC132" s="118"/>
      <c r="OKD132" s="118"/>
      <c r="OKE132" s="118"/>
      <c r="OKF132" s="118"/>
      <c r="OKG132" s="118"/>
      <c r="OKH132" s="118"/>
      <c r="OKI132" s="118"/>
      <c r="OKJ132" s="118"/>
      <c r="OKK132" s="118"/>
      <c r="OKL132" s="118"/>
      <c r="OKM132" s="118"/>
      <c r="OKN132" s="118"/>
      <c r="OKO132" s="118"/>
      <c r="OKP132" s="118"/>
      <c r="OKQ132" s="118"/>
      <c r="OKR132" s="118"/>
      <c r="OKS132" s="118"/>
      <c r="OKT132" s="118"/>
      <c r="OKU132" s="118"/>
      <c r="OKV132" s="118"/>
      <c r="OKW132" s="118"/>
      <c r="OKX132" s="118"/>
      <c r="OKY132" s="118"/>
      <c r="OKZ132" s="118"/>
      <c r="OLA132" s="118"/>
      <c r="OLB132" s="118"/>
      <c r="OLC132" s="118"/>
      <c r="OLD132" s="118"/>
      <c r="OLE132" s="118"/>
      <c r="OLF132" s="118"/>
      <c r="OLG132" s="118"/>
      <c r="OLH132" s="118"/>
      <c r="OLI132" s="118"/>
      <c r="OLJ132" s="118"/>
      <c r="OLK132" s="118"/>
      <c r="OLL132" s="118"/>
      <c r="OLM132" s="118"/>
      <c r="OLN132" s="118"/>
      <c r="OLO132" s="118"/>
      <c r="OLP132" s="118"/>
      <c r="OLQ132" s="118"/>
      <c r="OLR132" s="118"/>
      <c r="OLS132" s="118"/>
      <c r="OLT132" s="118"/>
      <c r="OLU132" s="118"/>
      <c r="OLV132" s="118"/>
      <c r="OLW132" s="118"/>
      <c r="OLX132" s="118"/>
      <c r="OLY132" s="118"/>
      <c r="OLZ132" s="118"/>
      <c r="OMA132" s="118"/>
      <c r="OMB132" s="118"/>
      <c r="OMC132" s="118"/>
      <c r="OMD132" s="118"/>
      <c r="OME132" s="118"/>
      <c r="OMF132" s="118"/>
      <c r="OMG132" s="118"/>
      <c r="OMH132" s="118"/>
      <c r="OMI132" s="118"/>
      <c r="OMJ132" s="118"/>
      <c r="OMK132" s="118"/>
      <c r="OML132" s="118"/>
      <c r="OMM132" s="118"/>
      <c r="OMN132" s="118"/>
      <c r="OMO132" s="118"/>
      <c r="OMP132" s="118"/>
      <c r="OMQ132" s="118"/>
      <c r="OMR132" s="118"/>
      <c r="OMS132" s="118"/>
      <c r="OMT132" s="118"/>
      <c r="OMU132" s="118"/>
      <c r="OMV132" s="118"/>
      <c r="OMW132" s="118"/>
      <c r="OMX132" s="118"/>
      <c r="OMY132" s="118"/>
      <c r="OMZ132" s="118"/>
      <c r="ONA132" s="118"/>
      <c r="ONB132" s="118"/>
      <c r="ONC132" s="118"/>
      <c r="OND132" s="118"/>
      <c r="ONE132" s="118"/>
      <c r="ONF132" s="118"/>
      <c r="ONG132" s="118"/>
      <c r="ONH132" s="118"/>
      <c r="ONI132" s="118"/>
      <c r="ONJ132" s="118"/>
      <c r="ONK132" s="118"/>
      <c r="ONL132" s="118"/>
      <c r="ONM132" s="118"/>
      <c r="ONN132" s="118"/>
      <c r="ONO132" s="118"/>
      <c r="ONP132" s="118"/>
      <c r="ONQ132" s="118"/>
      <c r="ONR132" s="118"/>
      <c r="ONS132" s="118"/>
      <c r="ONT132" s="118"/>
      <c r="ONU132" s="118"/>
      <c r="ONV132" s="118"/>
      <c r="ONW132" s="118"/>
      <c r="ONX132" s="118"/>
      <c r="ONY132" s="118"/>
      <c r="ONZ132" s="118"/>
      <c r="OOA132" s="118"/>
      <c r="OOB132" s="118"/>
      <c r="OOC132" s="118"/>
      <c r="OOD132" s="118"/>
      <c r="OOE132" s="118"/>
      <c r="OOF132" s="118"/>
      <c r="OOG132" s="118"/>
      <c r="OOH132" s="118"/>
      <c r="OOI132" s="118"/>
      <c r="OOJ132" s="118"/>
      <c r="OOK132" s="118"/>
      <c r="OOL132" s="118"/>
      <c r="OOM132" s="118"/>
      <c r="OON132" s="118"/>
      <c r="OOO132" s="118"/>
      <c r="OOP132" s="118"/>
      <c r="OOQ132" s="118"/>
      <c r="OOR132" s="118"/>
      <c r="OOS132" s="118"/>
      <c r="OOT132" s="118"/>
      <c r="OOU132" s="118"/>
      <c r="OOV132" s="118"/>
      <c r="OOW132" s="118"/>
      <c r="OOX132" s="118"/>
      <c r="OOY132" s="118"/>
      <c r="OOZ132" s="118"/>
      <c r="OPA132" s="118"/>
      <c r="OPB132" s="118"/>
      <c r="OPC132" s="118"/>
      <c r="OPD132" s="118"/>
      <c r="OPE132" s="118"/>
      <c r="OPF132" s="118"/>
      <c r="OPG132" s="118"/>
      <c r="OPH132" s="118"/>
      <c r="OPI132" s="118"/>
      <c r="OPJ132" s="118"/>
      <c r="OPK132" s="118"/>
      <c r="OPL132" s="118"/>
      <c r="OPM132" s="118"/>
      <c r="OPN132" s="118"/>
      <c r="OPO132" s="118"/>
      <c r="OPP132" s="118"/>
      <c r="OPQ132" s="118"/>
      <c r="OPR132" s="118"/>
      <c r="OPS132" s="118"/>
      <c r="OPT132" s="118"/>
      <c r="OPU132" s="118"/>
      <c r="OPV132" s="118"/>
      <c r="OPW132" s="118"/>
      <c r="OPX132" s="118"/>
      <c r="OPY132" s="118"/>
      <c r="OPZ132" s="118"/>
      <c r="OQA132" s="118"/>
      <c r="OQB132" s="118"/>
      <c r="OQC132" s="118"/>
      <c r="OQD132" s="118"/>
      <c r="OQE132" s="118"/>
      <c r="OQF132" s="118"/>
      <c r="OQG132" s="118"/>
      <c r="OQH132" s="118"/>
      <c r="OQI132" s="118"/>
      <c r="OQJ132" s="118"/>
      <c r="OQK132" s="118"/>
      <c r="OQL132" s="118"/>
      <c r="OQM132" s="118"/>
      <c r="OQN132" s="118"/>
      <c r="OQO132" s="118"/>
      <c r="OQP132" s="118"/>
      <c r="OQQ132" s="118"/>
      <c r="OQR132" s="118"/>
      <c r="OQS132" s="118"/>
      <c r="OQT132" s="118"/>
      <c r="OQU132" s="118"/>
      <c r="OQV132" s="118"/>
      <c r="OQW132" s="118"/>
      <c r="OQX132" s="118"/>
      <c r="OQY132" s="118"/>
      <c r="OQZ132" s="118"/>
      <c r="ORA132" s="118"/>
      <c r="ORB132" s="118"/>
      <c r="ORC132" s="118"/>
      <c r="ORD132" s="118"/>
      <c r="ORE132" s="118"/>
      <c r="ORF132" s="118"/>
      <c r="ORG132" s="118"/>
      <c r="ORH132" s="118"/>
      <c r="ORI132" s="118"/>
      <c r="ORJ132" s="118"/>
      <c r="ORK132" s="118"/>
      <c r="ORL132" s="118"/>
      <c r="ORM132" s="118"/>
      <c r="ORN132" s="118"/>
      <c r="ORO132" s="118"/>
      <c r="ORP132" s="118"/>
      <c r="ORQ132" s="118"/>
      <c r="ORR132" s="118"/>
      <c r="ORS132" s="118"/>
      <c r="ORT132" s="118"/>
      <c r="ORU132" s="118"/>
      <c r="ORV132" s="118"/>
      <c r="ORW132" s="118"/>
      <c r="ORX132" s="118"/>
      <c r="ORY132" s="118"/>
      <c r="ORZ132" s="118"/>
      <c r="OSA132" s="118"/>
      <c r="OSB132" s="118"/>
      <c r="OSC132" s="118"/>
      <c r="OSD132" s="118"/>
      <c r="OSE132" s="118"/>
      <c r="OSF132" s="118"/>
      <c r="OSG132" s="118"/>
      <c r="OSH132" s="118"/>
      <c r="OSI132" s="118"/>
      <c r="OSJ132" s="118"/>
      <c r="OSK132" s="118"/>
      <c r="OSL132" s="118"/>
      <c r="OSM132" s="118"/>
      <c r="OSN132" s="118"/>
      <c r="OSO132" s="118"/>
      <c r="OSP132" s="118"/>
      <c r="OSQ132" s="118"/>
      <c r="OSR132" s="118"/>
      <c r="OSS132" s="118"/>
      <c r="OST132" s="118"/>
      <c r="OSU132" s="118"/>
      <c r="OSV132" s="118"/>
      <c r="OSW132" s="118"/>
      <c r="OSX132" s="118"/>
      <c r="OSY132" s="118"/>
      <c r="OSZ132" s="118"/>
      <c r="OTA132" s="118"/>
      <c r="OTB132" s="118"/>
      <c r="OTC132" s="118"/>
      <c r="OTD132" s="118"/>
      <c r="OTE132" s="118"/>
      <c r="OTF132" s="118"/>
      <c r="OTG132" s="118"/>
      <c r="OTH132" s="118"/>
      <c r="OTI132" s="118"/>
      <c r="OTJ132" s="118"/>
      <c r="OTK132" s="118"/>
      <c r="OTL132" s="118"/>
      <c r="OTM132" s="118"/>
      <c r="OTN132" s="118"/>
      <c r="OTO132" s="118"/>
      <c r="OTP132" s="118"/>
      <c r="OTQ132" s="118"/>
      <c r="OTR132" s="118"/>
      <c r="OTS132" s="118"/>
      <c r="OTT132" s="118"/>
      <c r="OTU132" s="118"/>
      <c r="OTV132" s="118"/>
      <c r="OTW132" s="118"/>
      <c r="OTX132" s="118"/>
      <c r="OTY132" s="118"/>
      <c r="OTZ132" s="118"/>
      <c r="OUA132" s="118"/>
      <c r="OUB132" s="118"/>
      <c r="OUC132" s="118"/>
      <c r="OUD132" s="118"/>
      <c r="OUE132" s="118"/>
      <c r="OUF132" s="118"/>
      <c r="OUG132" s="118"/>
      <c r="OUH132" s="118"/>
      <c r="OUI132" s="118"/>
      <c r="OUJ132" s="118"/>
      <c r="OUK132" s="118"/>
      <c r="OUL132" s="118"/>
      <c r="OUM132" s="118"/>
      <c r="OUN132" s="118"/>
      <c r="OUO132" s="118"/>
      <c r="OUP132" s="118"/>
      <c r="OUQ132" s="118"/>
      <c r="OUR132" s="118"/>
      <c r="OUS132" s="118"/>
      <c r="OUT132" s="118"/>
      <c r="OUU132" s="118"/>
      <c r="OUV132" s="118"/>
      <c r="OUW132" s="118"/>
      <c r="OUX132" s="118"/>
      <c r="OUY132" s="118"/>
      <c r="OUZ132" s="118"/>
      <c r="OVA132" s="118"/>
      <c r="OVB132" s="118"/>
      <c r="OVC132" s="118"/>
      <c r="OVD132" s="118"/>
      <c r="OVE132" s="118"/>
      <c r="OVF132" s="118"/>
      <c r="OVG132" s="118"/>
      <c r="OVH132" s="118"/>
      <c r="OVI132" s="118"/>
      <c r="OVJ132" s="118"/>
      <c r="OVK132" s="118"/>
      <c r="OVL132" s="118"/>
      <c r="OVM132" s="118"/>
      <c r="OVN132" s="118"/>
      <c r="OVO132" s="118"/>
      <c r="OVP132" s="118"/>
      <c r="OVQ132" s="118"/>
      <c r="OVR132" s="118"/>
      <c r="OVS132" s="118"/>
      <c r="OVT132" s="118"/>
      <c r="OVU132" s="118"/>
      <c r="OVV132" s="118"/>
      <c r="OVW132" s="118"/>
      <c r="OVX132" s="118"/>
      <c r="OVY132" s="118"/>
      <c r="OVZ132" s="118"/>
      <c r="OWA132" s="118"/>
      <c r="OWB132" s="118"/>
      <c r="OWC132" s="118"/>
      <c r="OWD132" s="118"/>
      <c r="OWE132" s="118"/>
      <c r="OWF132" s="118"/>
      <c r="OWG132" s="118"/>
      <c r="OWH132" s="118"/>
      <c r="OWI132" s="118"/>
      <c r="OWJ132" s="118"/>
      <c r="OWK132" s="118"/>
      <c r="OWL132" s="118"/>
      <c r="OWM132" s="118"/>
      <c r="OWN132" s="118"/>
      <c r="OWO132" s="118"/>
      <c r="OWP132" s="118"/>
      <c r="OWQ132" s="118"/>
      <c r="OWR132" s="118"/>
      <c r="OWS132" s="118"/>
      <c r="OWT132" s="118"/>
      <c r="OWU132" s="118"/>
      <c r="OWV132" s="118"/>
      <c r="OWW132" s="118"/>
      <c r="OWX132" s="118"/>
      <c r="OWY132" s="118"/>
      <c r="OWZ132" s="118"/>
      <c r="OXA132" s="118"/>
      <c r="OXB132" s="118"/>
      <c r="OXC132" s="118"/>
      <c r="OXD132" s="118"/>
      <c r="OXE132" s="118"/>
      <c r="OXF132" s="118"/>
      <c r="OXG132" s="118"/>
      <c r="OXH132" s="118"/>
      <c r="OXI132" s="118"/>
      <c r="OXJ132" s="118"/>
      <c r="OXK132" s="118"/>
      <c r="OXL132" s="118"/>
      <c r="OXM132" s="118"/>
      <c r="OXN132" s="118"/>
      <c r="OXO132" s="118"/>
      <c r="OXP132" s="118"/>
      <c r="OXQ132" s="118"/>
      <c r="OXR132" s="118"/>
      <c r="OXS132" s="118"/>
      <c r="OXT132" s="118"/>
      <c r="OXU132" s="118"/>
      <c r="OXV132" s="118"/>
      <c r="OXW132" s="118"/>
      <c r="OXX132" s="118"/>
      <c r="OXY132" s="118"/>
      <c r="OXZ132" s="118"/>
      <c r="OYA132" s="118"/>
      <c r="OYB132" s="118"/>
      <c r="OYC132" s="118"/>
      <c r="OYD132" s="118"/>
      <c r="OYE132" s="118"/>
      <c r="OYF132" s="118"/>
      <c r="OYG132" s="118"/>
      <c r="OYH132" s="118"/>
      <c r="OYI132" s="118"/>
      <c r="OYJ132" s="118"/>
      <c r="OYK132" s="118"/>
      <c r="OYL132" s="118"/>
      <c r="OYM132" s="118"/>
      <c r="OYN132" s="118"/>
      <c r="OYO132" s="118"/>
      <c r="OYP132" s="118"/>
      <c r="OYQ132" s="118"/>
      <c r="OYR132" s="118"/>
      <c r="OYS132" s="118"/>
      <c r="OYT132" s="118"/>
      <c r="OYU132" s="118"/>
      <c r="OYV132" s="118"/>
      <c r="OYW132" s="118"/>
      <c r="OYX132" s="118"/>
      <c r="OYY132" s="118"/>
      <c r="OYZ132" s="118"/>
      <c r="OZA132" s="118"/>
      <c r="OZB132" s="118"/>
      <c r="OZC132" s="118"/>
      <c r="OZD132" s="118"/>
      <c r="OZE132" s="118"/>
      <c r="OZF132" s="118"/>
      <c r="OZG132" s="118"/>
      <c r="OZH132" s="118"/>
      <c r="OZI132" s="118"/>
      <c r="OZJ132" s="118"/>
      <c r="OZK132" s="118"/>
      <c r="OZL132" s="118"/>
      <c r="OZM132" s="118"/>
      <c r="OZN132" s="118"/>
      <c r="OZO132" s="118"/>
      <c r="OZP132" s="118"/>
      <c r="OZQ132" s="118"/>
      <c r="OZR132" s="118"/>
      <c r="OZS132" s="118"/>
      <c r="OZT132" s="118"/>
      <c r="OZU132" s="118"/>
      <c r="OZV132" s="118"/>
      <c r="OZW132" s="118"/>
      <c r="OZX132" s="118"/>
      <c r="OZY132" s="118"/>
      <c r="OZZ132" s="118"/>
      <c r="PAA132" s="118"/>
      <c r="PAB132" s="118"/>
      <c r="PAC132" s="118"/>
      <c r="PAD132" s="118"/>
      <c r="PAE132" s="118"/>
      <c r="PAF132" s="118"/>
      <c r="PAG132" s="118"/>
      <c r="PAH132" s="118"/>
      <c r="PAI132" s="118"/>
      <c r="PAJ132" s="118"/>
      <c r="PAK132" s="118"/>
      <c r="PAL132" s="118"/>
      <c r="PAM132" s="118"/>
      <c r="PAN132" s="118"/>
      <c r="PAO132" s="118"/>
      <c r="PAP132" s="118"/>
      <c r="PAQ132" s="118"/>
      <c r="PAR132" s="118"/>
      <c r="PAS132" s="118"/>
      <c r="PAT132" s="118"/>
      <c r="PAU132" s="118"/>
      <c r="PAV132" s="118"/>
      <c r="PAW132" s="118"/>
      <c r="PAX132" s="118"/>
      <c r="PAY132" s="118"/>
      <c r="PAZ132" s="118"/>
      <c r="PBA132" s="118"/>
      <c r="PBB132" s="118"/>
      <c r="PBC132" s="118"/>
      <c r="PBD132" s="118"/>
      <c r="PBE132" s="118"/>
      <c r="PBF132" s="118"/>
      <c r="PBG132" s="118"/>
      <c r="PBH132" s="118"/>
      <c r="PBI132" s="118"/>
      <c r="PBJ132" s="118"/>
      <c r="PBK132" s="118"/>
      <c r="PBL132" s="118"/>
      <c r="PBM132" s="118"/>
      <c r="PBN132" s="118"/>
      <c r="PBO132" s="118"/>
      <c r="PBP132" s="118"/>
      <c r="PBQ132" s="118"/>
      <c r="PBR132" s="118"/>
      <c r="PBS132" s="118"/>
      <c r="PBT132" s="118"/>
      <c r="PBU132" s="118"/>
      <c r="PBV132" s="118"/>
      <c r="PBW132" s="118"/>
      <c r="PBX132" s="118"/>
      <c r="PBY132" s="118"/>
      <c r="PBZ132" s="118"/>
      <c r="PCA132" s="118"/>
      <c r="PCB132" s="118"/>
      <c r="PCC132" s="118"/>
      <c r="PCD132" s="118"/>
      <c r="PCE132" s="118"/>
      <c r="PCF132" s="118"/>
      <c r="PCG132" s="118"/>
      <c r="PCH132" s="118"/>
      <c r="PCI132" s="118"/>
      <c r="PCJ132" s="118"/>
      <c r="PCK132" s="118"/>
      <c r="PCL132" s="118"/>
      <c r="PCM132" s="118"/>
      <c r="PCN132" s="118"/>
      <c r="PCO132" s="118"/>
      <c r="PCP132" s="118"/>
      <c r="PCQ132" s="118"/>
      <c r="PCR132" s="118"/>
      <c r="PCS132" s="118"/>
      <c r="PCT132" s="118"/>
      <c r="PCU132" s="118"/>
      <c r="PCV132" s="118"/>
      <c r="PCW132" s="118"/>
      <c r="PCX132" s="118"/>
      <c r="PCY132" s="118"/>
      <c r="PCZ132" s="118"/>
      <c r="PDA132" s="118"/>
      <c r="PDB132" s="118"/>
      <c r="PDC132" s="118"/>
      <c r="PDD132" s="118"/>
      <c r="PDE132" s="118"/>
      <c r="PDF132" s="118"/>
      <c r="PDG132" s="118"/>
      <c r="PDH132" s="118"/>
      <c r="PDI132" s="118"/>
      <c r="PDJ132" s="118"/>
      <c r="PDK132" s="118"/>
      <c r="PDL132" s="118"/>
      <c r="PDM132" s="118"/>
      <c r="PDN132" s="118"/>
      <c r="PDO132" s="118"/>
      <c r="PDP132" s="118"/>
      <c r="PDQ132" s="118"/>
      <c r="PDR132" s="118"/>
      <c r="PDS132" s="118"/>
      <c r="PDT132" s="118"/>
      <c r="PDU132" s="118"/>
      <c r="PDV132" s="118"/>
      <c r="PDW132" s="118"/>
      <c r="PDX132" s="118"/>
      <c r="PDY132" s="118"/>
      <c r="PDZ132" s="118"/>
      <c r="PEA132" s="118"/>
      <c r="PEB132" s="118"/>
      <c r="PEC132" s="118"/>
      <c r="PED132" s="118"/>
      <c r="PEE132" s="118"/>
      <c r="PEF132" s="118"/>
      <c r="PEG132" s="118"/>
      <c r="PEH132" s="118"/>
      <c r="PEI132" s="118"/>
      <c r="PEJ132" s="118"/>
      <c r="PEK132" s="118"/>
      <c r="PEL132" s="118"/>
      <c r="PEM132" s="118"/>
      <c r="PEN132" s="118"/>
      <c r="PEO132" s="118"/>
      <c r="PEP132" s="118"/>
      <c r="PEQ132" s="118"/>
      <c r="PER132" s="118"/>
      <c r="PES132" s="118"/>
      <c r="PET132" s="118"/>
      <c r="PEU132" s="118"/>
      <c r="PEV132" s="118"/>
      <c r="PEW132" s="118"/>
      <c r="PEX132" s="118"/>
      <c r="PEY132" s="118"/>
      <c r="PEZ132" s="118"/>
      <c r="PFA132" s="118"/>
      <c r="PFB132" s="118"/>
      <c r="PFC132" s="118"/>
      <c r="PFD132" s="118"/>
      <c r="PFE132" s="118"/>
      <c r="PFF132" s="118"/>
      <c r="PFG132" s="118"/>
      <c r="PFH132" s="118"/>
      <c r="PFI132" s="118"/>
      <c r="PFJ132" s="118"/>
      <c r="PFK132" s="118"/>
      <c r="PFL132" s="118"/>
      <c r="PFM132" s="118"/>
      <c r="PFN132" s="118"/>
      <c r="PFO132" s="118"/>
      <c r="PFP132" s="118"/>
      <c r="PFQ132" s="118"/>
      <c r="PFR132" s="118"/>
      <c r="PFS132" s="118"/>
      <c r="PFT132" s="118"/>
      <c r="PFU132" s="118"/>
      <c r="PFV132" s="118"/>
      <c r="PFW132" s="118"/>
      <c r="PFX132" s="118"/>
      <c r="PFY132" s="118"/>
      <c r="PFZ132" s="118"/>
      <c r="PGA132" s="118"/>
      <c r="PGB132" s="118"/>
      <c r="PGC132" s="118"/>
      <c r="PGD132" s="118"/>
      <c r="PGE132" s="118"/>
      <c r="PGF132" s="118"/>
      <c r="PGG132" s="118"/>
      <c r="PGH132" s="118"/>
      <c r="PGI132" s="118"/>
      <c r="PGJ132" s="118"/>
      <c r="PGK132" s="118"/>
      <c r="PGL132" s="118"/>
      <c r="PGM132" s="118"/>
      <c r="PGN132" s="118"/>
      <c r="PGO132" s="118"/>
      <c r="PGP132" s="118"/>
      <c r="PGQ132" s="118"/>
      <c r="PGR132" s="118"/>
      <c r="PGS132" s="118"/>
      <c r="PGT132" s="118"/>
      <c r="PGU132" s="118"/>
      <c r="PGV132" s="118"/>
      <c r="PGW132" s="118"/>
      <c r="PGX132" s="118"/>
      <c r="PGY132" s="118"/>
      <c r="PGZ132" s="118"/>
      <c r="PHA132" s="118"/>
      <c r="PHB132" s="118"/>
      <c r="PHC132" s="118"/>
      <c r="PHD132" s="118"/>
      <c r="PHE132" s="118"/>
      <c r="PHF132" s="118"/>
      <c r="PHG132" s="118"/>
      <c r="PHH132" s="118"/>
      <c r="PHI132" s="118"/>
      <c r="PHJ132" s="118"/>
      <c r="PHK132" s="118"/>
      <c r="PHL132" s="118"/>
      <c r="PHM132" s="118"/>
      <c r="PHN132" s="118"/>
      <c r="PHO132" s="118"/>
      <c r="PHP132" s="118"/>
      <c r="PHQ132" s="118"/>
      <c r="PHR132" s="118"/>
      <c r="PHS132" s="118"/>
      <c r="PHT132" s="118"/>
      <c r="PHU132" s="118"/>
      <c r="PHV132" s="118"/>
      <c r="PHW132" s="118"/>
      <c r="PHX132" s="118"/>
      <c r="PHY132" s="118"/>
      <c r="PHZ132" s="118"/>
      <c r="PIA132" s="118"/>
      <c r="PIB132" s="118"/>
      <c r="PIC132" s="118"/>
      <c r="PID132" s="118"/>
      <c r="PIE132" s="118"/>
      <c r="PIF132" s="118"/>
      <c r="PIG132" s="118"/>
      <c r="PIH132" s="118"/>
      <c r="PII132" s="118"/>
      <c r="PIJ132" s="118"/>
      <c r="PIK132" s="118"/>
      <c r="PIL132" s="118"/>
      <c r="PIM132" s="118"/>
      <c r="PIN132" s="118"/>
      <c r="PIO132" s="118"/>
      <c r="PIP132" s="118"/>
      <c r="PIQ132" s="118"/>
      <c r="PIR132" s="118"/>
      <c r="PIS132" s="118"/>
      <c r="PIT132" s="118"/>
      <c r="PIU132" s="118"/>
      <c r="PIV132" s="118"/>
      <c r="PIW132" s="118"/>
      <c r="PIX132" s="118"/>
      <c r="PIY132" s="118"/>
      <c r="PIZ132" s="118"/>
      <c r="PJA132" s="118"/>
      <c r="PJB132" s="118"/>
      <c r="PJC132" s="118"/>
      <c r="PJD132" s="118"/>
      <c r="PJE132" s="118"/>
      <c r="PJF132" s="118"/>
      <c r="PJG132" s="118"/>
      <c r="PJH132" s="118"/>
      <c r="PJI132" s="118"/>
      <c r="PJJ132" s="118"/>
      <c r="PJK132" s="118"/>
      <c r="PJL132" s="118"/>
      <c r="PJM132" s="118"/>
      <c r="PJN132" s="118"/>
      <c r="PJO132" s="118"/>
      <c r="PJP132" s="118"/>
      <c r="PJQ132" s="118"/>
      <c r="PJR132" s="118"/>
      <c r="PJS132" s="118"/>
      <c r="PJT132" s="118"/>
      <c r="PJU132" s="118"/>
      <c r="PJV132" s="118"/>
      <c r="PJW132" s="118"/>
      <c r="PJX132" s="118"/>
      <c r="PJY132" s="118"/>
      <c r="PJZ132" s="118"/>
      <c r="PKA132" s="118"/>
      <c r="PKB132" s="118"/>
      <c r="PKC132" s="118"/>
      <c r="PKD132" s="118"/>
      <c r="PKE132" s="118"/>
      <c r="PKF132" s="118"/>
      <c r="PKG132" s="118"/>
      <c r="PKH132" s="118"/>
      <c r="PKI132" s="118"/>
      <c r="PKJ132" s="118"/>
      <c r="PKK132" s="118"/>
      <c r="PKL132" s="118"/>
      <c r="PKM132" s="118"/>
      <c r="PKN132" s="118"/>
      <c r="PKO132" s="118"/>
      <c r="PKP132" s="118"/>
      <c r="PKQ132" s="118"/>
      <c r="PKR132" s="118"/>
      <c r="PKS132" s="118"/>
      <c r="PKT132" s="118"/>
      <c r="PKU132" s="118"/>
      <c r="PKV132" s="118"/>
      <c r="PKW132" s="118"/>
      <c r="PKX132" s="118"/>
      <c r="PKY132" s="118"/>
      <c r="PKZ132" s="118"/>
      <c r="PLA132" s="118"/>
      <c r="PLB132" s="118"/>
      <c r="PLC132" s="118"/>
      <c r="PLD132" s="118"/>
      <c r="PLE132" s="118"/>
      <c r="PLF132" s="118"/>
      <c r="PLG132" s="118"/>
      <c r="PLH132" s="118"/>
      <c r="PLI132" s="118"/>
      <c r="PLJ132" s="118"/>
      <c r="PLK132" s="118"/>
      <c r="PLL132" s="118"/>
      <c r="PLM132" s="118"/>
      <c r="PLN132" s="118"/>
      <c r="PLO132" s="118"/>
      <c r="PLP132" s="118"/>
      <c r="PLQ132" s="118"/>
      <c r="PLR132" s="118"/>
      <c r="PLS132" s="118"/>
      <c r="PLT132" s="118"/>
      <c r="PLU132" s="118"/>
      <c r="PLV132" s="118"/>
      <c r="PLW132" s="118"/>
      <c r="PLX132" s="118"/>
      <c r="PLY132" s="118"/>
      <c r="PLZ132" s="118"/>
      <c r="PMA132" s="118"/>
      <c r="PMB132" s="118"/>
      <c r="PMC132" s="118"/>
      <c r="PMD132" s="118"/>
      <c r="PME132" s="118"/>
      <c r="PMF132" s="118"/>
      <c r="PMG132" s="118"/>
      <c r="PMH132" s="118"/>
      <c r="PMI132" s="118"/>
      <c r="PMJ132" s="118"/>
      <c r="PMK132" s="118"/>
      <c r="PML132" s="118"/>
      <c r="PMM132" s="118"/>
      <c r="PMN132" s="118"/>
      <c r="PMO132" s="118"/>
      <c r="PMP132" s="118"/>
      <c r="PMQ132" s="118"/>
      <c r="PMR132" s="118"/>
      <c r="PMS132" s="118"/>
      <c r="PMT132" s="118"/>
      <c r="PMU132" s="118"/>
      <c r="PMV132" s="118"/>
      <c r="PMW132" s="118"/>
      <c r="PMX132" s="118"/>
      <c r="PMY132" s="118"/>
      <c r="PMZ132" s="118"/>
      <c r="PNA132" s="118"/>
      <c r="PNB132" s="118"/>
      <c r="PNC132" s="118"/>
      <c r="PND132" s="118"/>
      <c r="PNE132" s="118"/>
      <c r="PNF132" s="118"/>
      <c r="PNG132" s="118"/>
      <c r="PNH132" s="118"/>
      <c r="PNI132" s="118"/>
      <c r="PNJ132" s="118"/>
      <c r="PNK132" s="118"/>
      <c r="PNL132" s="118"/>
      <c r="PNM132" s="118"/>
      <c r="PNN132" s="118"/>
      <c r="PNO132" s="118"/>
      <c r="PNP132" s="118"/>
      <c r="PNQ132" s="118"/>
      <c r="PNR132" s="118"/>
      <c r="PNS132" s="118"/>
      <c r="PNT132" s="118"/>
      <c r="PNU132" s="118"/>
      <c r="PNV132" s="118"/>
      <c r="PNW132" s="118"/>
      <c r="PNX132" s="118"/>
      <c r="PNY132" s="118"/>
      <c r="PNZ132" s="118"/>
      <c r="POA132" s="118"/>
      <c r="POB132" s="118"/>
      <c r="POC132" s="118"/>
      <c r="POD132" s="118"/>
      <c r="POE132" s="118"/>
      <c r="POF132" s="118"/>
      <c r="POG132" s="118"/>
      <c r="POH132" s="118"/>
      <c r="POI132" s="118"/>
      <c r="POJ132" s="118"/>
      <c r="POK132" s="118"/>
      <c r="POL132" s="118"/>
      <c r="POM132" s="118"/>
      <c r="PON132" s="118"/>
      <c r="POO132" s="118"/>
      <c r="POP132" s="118"/>
      <c r="POQ132" s="118"/>
      <c r="POR132" s="118"/>
      <c r="POS132" s="118"/>
      <c r="POT132" s="118"/>
      <c r="POU132" s="118"/>
      <c r="POV132" s="118"/>
      <c r="POW132" s="118"/>
      <c r="POX132" s="118"/>
      <c r="POY132" s="118"/>
      <c r="POZ132" s="118"/>
      <c r="PPA132" s="118"/>
      <c r="PPB132" s="118"/>
      <c r="PPC132" s="118"/>
      <c r="PPD132" s="118"/>
      <c r="PPE132" s="118"/>
      <c r="PPF132" s="118"/>
      <c r="PPG132" s="118"/>
      <c r="PPH132" s="118"/>
      <c r="PPI132" s="118"/>
      <c r="PPJ132" s="118"/>
      <c r="PPK132" s="118"/>
      <c r="PPL132" s="118"/>
      <c r="PPM132" s="118"/>
      <c r="PPN132" s="118"/>
      <c r="PPO132" s="118"/>
      <c r="PPP132" s="118"/>
      <c r="PPQ132" s="118"/>
      <c r="PPR132" s="118"/>
      <c r="PPS132" s="118"/>
      <c r="PPT132" s="118"/>
      <c r="PPU132" s="118"/>
      <c r="PPV132" s="118"/>
      <c r="PPW132" s="118"/>
      <c r="PPX132" s="118"/>
      <c r="PPY132" s="118"/>
      <c r="PPZ132" s="118"/>
      <c r="PQA132" s="118"/>
      <c r="PQB132" s="118"/>
      <c r="PQC132" s="118"/>
      <c r="PQD132" s="118"/>
      <c r="PQE132" s="118"/>
      <c r="PQF132" s="118"/>
      <c r="PQG132" s="118"/>
      <c r="PQH132" s="118"/>
      <c r="PQI132" s="118"/>
      <c r="PQJ132" s="118"/>
      <c r="PQK132" s="118"/>
      <c r="PQL132" s="118"/>
      <c r="PQM132" s="118"/>
      <c r="PQN132" s="118"/>
      <c r="PQO132" s="118"/>
      <c r="PQP132" s="118"/>
      <c r="PQQ132" s="118"/>
      <c r="PQR132" s="118"/>
      <c r="PQS132" s="118"/>
      <c r="PQT132" s="118"/>
      <c r="PQU132" s="118"/>
      <c r="PQV132" s="118"/>
      <c r="PQW132" s="118"/>
      <c r="PQX132" s="118"/>
      <c r="PQY132" s="118"/>
      <c r="PQZ132" s="118"/>
      <c r="PRA132" s="118"/>
      <c r="PRB132" s="118"/>
      <c r="PRC132" s="118"/>
      <c r="PRD132" s="118"/>
      <c r="PRE132" s="118"/>
      <c r="PRF132" s="118"/>
      <c r="PRG132" s="118"/>
      <c r="PRH132" s="118"/>
      <c r="PRI132" s="118"/>
      <c r="PRJ132" s="118"/>
      <c r="PRK132" s="118"/>
      <c r="PRL132" s="118"/>
      <c r="PRM132" s="118"/>
      <c r="PRN132" s="118"/>
      <c r="PRO132" s="118"/>
      <c r="PRP132" s="118"/>
      <c r="PRQ132" s="118"/>
      <c r="PRR132" s="118"/>
      <c r="PRS132" s="118"/>
      <c r="PRT132" s="118"/>
      <c r="PRU132" s="118"/>
      <c r="PRV132" s="118"/>
      <c r="PRW132" s="118"/>
      <c r="PRX132" s="118"/>
      <c r="PRY132" s="118"/>
      <c r="PRZ132" s="118"/>
      <c r="PSA132" s="118"/>
      <c r="PSB132" s="118"/>
      <c r="PSC132" s="118"/>
      <c r="PSD132" s="118"/>
      <c r="PSE132" s="118"/>
      <c r="PSF132" s="118"/>
      <c r="PSG132" s="118"/>
      <c r="PSH132" s="118"/>
      <c r="PSI132" s="118"/>
      <c r="PSJ132" s="118"/>
      <c r="PSK132" s="118"/>
      <c r="PSL132" s="118"/>
      <c r="PSM132" s="118"/>
      <c r="PSN132" s="118"/>
      <c r="PSO132" s="118"/>
      <c r="PSP132" s="118"/>
      <c r="PSQ132" s="118"/>
      <c r="PSR132" s="118"/>
      <c r="PSS132" s="118"/>
      <c r="PST132" s="118"/>
      <c r="PSU132" s="118"/>
      <c r="PSV132" s="118"/>
      <c r="PSW132" s="118"/>
      <c r="PSX132" s="118"/>
      <c r="PSY132" s="118"/>
      <c r="PSZ132" s="118"/>
      <c r="PTA132" s="118"/>
      <c r="PTB132" s="118"/>
      <c r="PTC132" s="118"/>
      <c r="PTD132" s="118"/>
      <c r="PTE132" s="118"/>
      <c r="PTF132" s="118"/>
      <c r="PTG132" s="118"/>
      <c r="PTH132" s="118"/>
      <c r="PTI132" s="118"/>
      <c r="PTJ132" s="118"/>
      <c r="PTK132" s="118"/>
      <c r="PTL132" s="118"/>
      <c r="PTM132" s="118"/>
      <c r="PTN132" s="118"/>
      <c r="PTO132" s="118"/>
      <c r="PTP132" s="118"/>
      <c r="PTQ132" s="118"/>
      <c r="PTR132" s="118"/>
      <c r="PTS132" s="118"/>
      <c r="PTT132" s="118"/>
      <c r="PTU132" s="118"/>
      <c r="PTV132" s="118"/>
      <c r="PTW132" s="118"/>
      <c r="PTX132" s="118"/>
      <c r="PTY132" s="118"/>
      <c r="PTZ132" s="118"/>
      <c r="PUA132" s="118"/>
      <c r="PUB132" s="118"/>
      <c r="PUC132" s="118"/>
      <c r="PUD132" s="118"/>
      <c r="PUE132" s="118"/>
      <c r="PUF132" s="118"/>
      <c r="PUG132" s="118"/>
      <c r="PUH132" s="118"/>
      <c r="PUI132" s="118"/>
      <c r="PUJ132" s="118"/>
      <c r="PUK132" s="118"/>
      <c r="PUL132" s="118"/>
      <c r="PUM132" s="118"/>
      <c r="PUN132" s="118"/>
      <c r="PUO132" s="118"/>
      <c r="PUP132" s="118"/>
      <c r="PUQ132" s="118"/>
      <c r="PUR132" s="118"/>
      <c r="PUS132" s="118"/>
      <c r="PUT132" s="118"/>
      <c r="PUU132" s="118"/>
      <c r="PUV132" s="118"/>
      <c r="PUW132" s="118"/>
      <c r="PUX132" s="118"/>
      <c r="PUY132" s="118"/>
      <c r="PUZ132" s="118"/>
      <c r="PVA132" s="118"/>
      <c r="PVB132" s="118"/>
      <c r="PVC132" s="118"/>
      <c r="PVD132" s="118"/>
      <c r="PVE132" s="118"/>
      <c r="PVF132" s="118"/>
      <c r="PVG132" s="118"/>
      <c r="PVH132" s="118"/>
      <c r="PVI132" s="118"/>
      <c r="PVJ132" s="118"/>
      <c r="PVK132" s="118"/>
      <c r="PVL132" s="118"/>
      <c r="PVM132" s="118"/>
      <c r="PVN132" s="118"/>
      <c r="PVO132" s="118"/>
      <c r="PVP132" s="118"/>
      <c r="PVQ132" s="118"/>
      <c r="PVR132" s="118"/>
      <c r="PVS132" s="118"/>
      <c r="PVT132" s="118"/>
      <c r="PVU132" s="118"/>
      <c r="PVV132" s="118"/>
      <c r="PVW132" s="118"/>
      <c r="PVX132" s="118"/>
      <c r="PVY132" s="118"/>
      <c r="PVZ132" s="118"/>
      <c r="PWA132" s="118"/>
      <c r="PWB132" s="118"/>
      <c r="PWC132" s="118"/>
      <c r="PWD132" s="118"/>
      <c r="PWE132" s="118"/>
      <c r="PWF132" s="118"/>
      <c r="PWG132" s="118"/>
      <c r="PWH132" s="118"/>
      <c r="PWI132" s="118"/>
      <c r="PWJ132" s="118"/>
      <c r="PWK132" s="118"/>
      <c r="PWL132" s="118"/>
      <c r="PWM132" s="118"/>
      <c r="PWN132" s="118"/>
      <c r="PWO132" s="118"/>
      <c r="PWP132" s="118"/>
      <c r="PWQ132" s="118"/>
      <c r="PWR132" s="118"/>
      <c r="PWS132" s="118"/>
      <c r="PWT132" s="118"/>
      <c r="PWU132" s="118"/>
      <c r="PWV132" s="118"/>
      <c r="PWW132" s="118"/>
      <c r="PWX132" s="118"/>
      <c r="PWY132" s="118"/>
      <c r="PWZ132" s="118"/>
      <c r="PXA132" s="118"/>
      <c r="PXB132" s="118"/>
      <c r="PXC132" s="118"/>
      <c r="PXD132" s="118"/>
      <c r="PXE132" s="118"/>
      <c r="PXF132" s="118"/>
      <c r="PXG132" s="118"/>
      <c r="PXH132" s="118"/>
      <c r="PXI132" s="118"/>
      <c r="PXJ132" s="118"/>
      <c r="PXK132" s="118"/>
      <c r="PXL132" s="118"/>
      <c r="PXM132" s="118"/>
      <c r="PXN132" s="118"/>
      <c r="PXO132" s="118"/>
      <c r="PXP132" s="118"/>
      <c r="PXQ132" s="118"/>
      <c r="PXR132" s="118"/>
      <c r="PXS132" s="118"/>
      <c r="PXT132" s="118"/>
      <c r="PXU132" s="118"/>
      <c r="PXV132" s="118"/>
      <c r="PXW132" s="118"/>
      <c r="PXX132" s="118"/>
      <c r="PXY132" s="118"/>
      <c r="PXZ132" s="118"/>
      <c r="PYA132" s="118"/>
      <c r="PYB132" s="118"/>
      <c r="PYC132" s="118"/>
      <c r="PYD132" s="118"/>
      <c r="PYE132" s="118"/>
      <c r="PYF132" s="118"/>
      <c r="PYG132" s="118"/>
      <c r="PYH132" s="118"/>
      <c r="PYI132" s="118"/>
      <c r="PYJ132" s="118"/>
      <c r="PYK132" s="118"/>
      <c r="PYL132" s="118"/>
      <c r="PYM132" s="118"/>
      <c r="PYN132" s="118"/>
      <c r="PYO132" s="118"/>
      <c r="PYP132" s="118"/>
      <c r="PYQ132" s="118"/>
      <c r="PYR132" s="118"/>
      <c r="PYS132" s="118"/>
      <c r="PYT132" s="118"/>
      <c r="PYU132" s="118"/>
      <c r="PYV132" s="118"/>
      <c r="PYW132" s="118"/>
      <c r="PYX132" s="118"/>
      <c r="PYY132" s="118"/>
      <c r="PYZ132" s="118"/>
      <c r="PZA132" s="118"/>
      <c r="PZB132" s="118"/>
      <c r="PZC132" s="118"/>
      <c r="PZD132" s="118"/>
      <c r="PZE132" s="118"/>
      <c r="PZF132" s="118"/>
      <c r="PZG132" s="118"/>
      <c r="PZH132" s="118"/>
      <c r="PZI132" s="118"/>
      <c r="PZJ132" s="118"/>
      <c r="PZK132" s="118"/>
      <c r="PZL132" s="118"/>
      <c r="PZM132" s="118"/>
      <c r="PZN132" s="118"/>
      <c r="PZO132" s="118"/>
      <c r="PZP132" s="118"/>
      <c r="PZQ132" s="118"/>
      <c r="PZR132" s="118"/>
      <c r="PZS132" s="118"/>
      <c r="PZT132" s="118"/>
      <c r="PZU132" s="118"/>
      <c r="PZV132" s="118"/>
      <c r="PZW132" s="118"/>
      <c r="PZX132" s="118"/>
      <c r="PZY132" s="118"/>
      <c r="PZZ132" s="118"/>
      <c r="QAA132" s="118"/>
      <c r="QAB132" s="118"/>
      <c r="QAC132" s="118"/>
      <c r="QAD132" s="118"/>
      <c r="QAE132" s="118"/>
      <c r="QAF132" s="118"/>
      <c r="QAG132" s="118"/>
      <c r="QAH132" s="118"/>
      <c r="QAI132" s="118"/>
      <c r="QAJ132" s="118"/>
      <c r="QAK132" s="118"/>
      <c r="QAL132" s="118"/>
      <c r="QAM132" s="118"/>
      <c r="QAN132" s="118"/>
      <c r="QAO132" s="118"/>
      <c r="QAP132" s="118"/>
      <c r="QAQ132" s="118"/>
      <c r="QAR132" s="118"/>
      <c r="QAS132" s="118"/>
      <c r="QAT132" s="118"/>
      <c r="QAU132" s="118"/>
      <c r="QAV132" s="118"/>
      <c r="QAW132" s="118"/>
      <c r="QAX132" s="118"/>
      <c r="QAY132" s="118"/>
      <c r="QAZ132" s="118"/>
      <c r="QBA132" s="118"/>
      <c r="QBB132" s="118"/>
      <c r="QBC132" s="118"/>
      <c r="QBD132" s="118"/>
      <c r="QBE132" s="118"/>
      <c r="QBF132" s="118"/>
      <c r="QBG132" s="118"/>
      <c r="QBH132" s="118"/>
      <c r="QBI132" s="118"/>
      <c r="QBJ132" s="118"/>
      <c r="QBK132" s="118"/>
      <c r="QBL132" s="118"/>
      <c r="QBM132" s="118"/>
      <c r="QBN132" s="118"/>
      <c r="QBO132" s="118"/>
      <c r="QBP132" s="118"/>
      <c r="QBQ132" s="118"/>
      <c r="QBR132" s="118"/>
      <c r="QBS132" s="118"/>
      <c r="QBT132" s="118"/>
      <c r="QBU132" s="118"/>
      <c r="QBV132" s="118"/>
      <c r="QBW132" s="118"/>
      <c r="QBX132" s="118"/>
      <c r="QBY132" s="118"/>
      <c r="QBZ132" s="118"/>
      <c r="QCA132" s="118"/>
      <c r="QCB132" s="118"/>
      <c r="QCC132" s="118"/>
      <c r="QCD132" s="118"/>
      <c r="QCE132" s="118"/>
      <c r="QCF132" s="118"/>
      <c r="QCG132" s="118"/>
      <c r="QCH132" s="118"/>
      <c r="QCI132" s="118"/>
      <c r="QCJ132" s="118"/>
      <c r="QCK132" s="118"/>
      <c r="QCL132" s="118"/>
      <c r="QCM132" s="118"/>
      <c r="QCN132" s="118"/>
      <c r="QCO132" s="118"/>
      <c r="QCP132" s="118"/>
      <c r="QCQ132" s="118"/>
      <c r="QCR132" s="118"/>
      <c r="QCS132" s="118"/>
      <c r="QCT132" s="118"/>
      <c r="QCU132" s="118"/>
      <c r="QCV132" s="118"/>
      <c r="QCW132" s="118"/>
      <c r="QCX132" s="118"/>
      <c r="QCY132" s="118"/>
      <c r="QCZ132" s="118"/>
      <c r="QDA132" s="118"/>
      <c r="QDB132" s="118"/>
      <c r="QDC132" s="118"/>
      <c r="QDD132" s="118"/>
      <c r="QDE132" s="118"/>
      <c r="QDF132" s="118"/>
      <c r="QDG132" s="118"/>
      <c r="QDH132" s="118"/>
      <c r="QDI132" s="118"/>
      <c r="QDJ132" s="118"/>
      <c r="QDK132" s="118"/>
      <c r="QDL132" s="118"/>
      <c r="QDM132" s="118"/>
      <c r="QDN132" s="118"/>
      <c r="QDO132" s="118"/>
      <c r="QDP132" s="118"/>
      <c r="QDQ132" s="118"/>
      <c r="QDR132" s="118"/>
      <c r="QDS132" s="118"/>
      <c r="QDT132" s="118"/>
      <c r="QDU132" s="118"/>
      <c r="QDV132" s="118"/>
      <c r="QDW132" s="118"/>
      <c r="QDX132" s="118"/>
      <c r="QDY132" s="118"/>
      <c r="QDZ132" s="118"/>
      <c r="QEA132" s="118"/>
      <c r="QEB132" s="118"/>
      <c r="QEC132" s="118"/>
      <c r="QED132" s="118"/>
      <c r="QEE132" s="118"/>
      <c r="QEF132" s="118"/>
      <c r="QEG132" s="118"/>
      <c r="QEH132" s="118"/>
      <c r="QEI132" s="118"/>
      <c r="QEJ132" s="118"/>
      <c r="QEK132" s="118"/>
      <c r="QEL132" s="118"/>
      <c r="QEM132" s="118"/>
      <c r="QEN132" s="118"/>
      <c r="QEO132" s="118"/>
      <c r="QEP132" s="118"/>
      <c r="QEQ132" s="118"/>
      <c r="QER132" s="118"/>
      <c r="QES132" s="118"/>
      <c r="QET132" s="118"/>
      <c r="QEU132" s="118"/>
      <c r="QEV132" s="118"/>
      <c r="QEW132" s="118"/>
      <c r="QEX132" s="118"/>
      <c r="QEY132" s="118"/>
      <c r="QEZ132" s="118"/>
      <c r="QFA132" s="118"/>
      <c r="QFB132" s="118"/>
      <c r="QFC132" s="118"/>
      <c r="QFD132" s="118"/>
      <c r="QFE132" s="118"/>
      <c r="QFF132" s="118"/>
      <c r="QFG132" s="118"/>
      <c r="QFH132" s="118"/>
      <c r="QFI132" s="118"/>
      <c r="QFJ132" s="118"/>
      <c r="QFK132" s="118"/>
      <c r="QFL132" s="118"/>
      <c r="QFM132" s="118"/>
      <c r="QFN132" s="118"/>
      <c r="QFO132" s="118"/>
      <c r="QFP132" s="118"/>
      <c r="QFQ132" s="118"/>
      <c r="QFR132" s="118"/>
      <c r="QFS132" s="118"/>
      <c r="QFT132" s="118"/>
      <c r="QFU132" s="118"/>
      <c r="QFV132" s="118"/>
      <c r="QFW132" s="118"/>
      <c r="QFX132" s="118"/>
      <c r="QFY132" s="118"/>
      <c r="QFZ132" s="118"/>
      <c r="QGA132" s="118"/>
      <c r="QGB132" s="118"/>
      <c r="QGC132" s="118"/>
      <c r="QGD132" s="118"/>
      <c r="QGE132" s="118"/>
      <c r="QGF132" s="118"/>
      <c r="QGG132" s="118"/>
      <c r="QGH132" s="118"/>
      <c r="QGI132" s="118"/>
      <c r="QGJ132" s="118"/>
      <c r="QGK132" s="118"/>
      <c r="QGL132" s="118"/>
      <c r="QGM132" s="118"/>
      <c r="QGN132" s="118"/>
      <c r="QGO132" s="118"/>
      <c r="QGP132" s="118"/>
      <c r="QGQ132" s="118"/>
      <c r="QGR132" s="118"/>
      <c r="QGS132" s="118"/>
      <c r="QGT132" s="118"/>
      <c r="QGU132" s="118"/>
      <c r="QGV132" s="118"/>
      <c r="QGW132" s="118"/>
      <c r="QGX132" s="118"/>
      <c r="QGY132" s="118"/>
      <c r="QGZ132" s="118"/>
      <c r="QHA132" s="118"/>
      <c r="QHB132" s="118"/>
      <c r="QHC132" s="118"/>
      <c r="QHD132" s="118"/>
      <c r="QHE132" s="118"/>
      <c r="QHF132" s="118"/>
      <c r="QHG132" s="118"/>
      <c r="QHH132" s="118"/>
      <c r="QHI132" s="118"/>
      <c r="QHJ132" s="118"/>
      <c r="QHK132" s="118"/>
      <c r="QHL132" s="118"/>
      <c r="QHM132" s="118"/>
      <c r="QHN132" s="118"/>
      <c r="QHO132" s="118"/>
      <c r="QHP132" s="118"/>
      <c r="QHQ132" s="118"/>
      <c r="QHR132" s="118"/>
      <c r="QHS132" s="118"/>
      <c r="QHT132" s="118"/>
      <c r="QHU132" s="118"/>
      <c r="QHV132" s="118"/>
      <c r="QHW132" s="118"/>
      <c r="QHX132" s="118"/>
      <c r="QHY132" s="118"/>
      <c r="QHZ132" s="118"/>
      <c r="QIA132" s="118"/>
      <c r="QIB132" s="118"/>
      <c r="QIC132" s="118"/>
      <c r="QID132" s="118"/>
      <c r="QIE132" s="118"/>
      <c r="QIF132" s="118"/>
      <c r="QIG132" s="118"/>
      <c r="QIH132" s="118"/>
      <c r="QII132" s="118"/>
      <c r="QIJ132" s="118"/>
      <c r="QIK132" s="118"/>
      <c r="QIL132" s="118"/>
      <c r="QIM132" s="118"/>
      <c r="QIN132" s="118"/>
      <c r="QIO132" s="118"/>
      <c r="QIP132" s="118"/>
      <c r="QIQ132" s="118"/>
      <c r="QIR132" s="118"/>
      <c r="QIS132" s="118"/>
      <c r="QIT132" s="118"/>
      <c r="QIU132" s="118"/>
      <c r="QIV132" s="118"/>
      <c r="QIW132" s="118"/>
      <c r="QIX132" s="118"/>
      <c r="QIY132" s="118"/>
      <c r="QIZ132" s="118"/>
      <c r="QJA132" s="118"/>
      <c r="QJB132" s="118"/>
      <c r="QJC132" s="118"/>
      <c r="QJD132" s="118"/>
      <c r="QJE132" s="118"/>
      <c r="QJF132" s="118"/>
      <c r="QJG132" s="118"/>
      <c r="QJH132" s="118"/>
      <c r="QJI132" s="118"/>
      <c r="QJJ132" s="118"/>
      <c r="QJK132" s="118"/>
      <c r="QJL132" s="118"/>
      <c r="QJM132" s="118"/>
      <c r="QJN132" s="118"/>
      <c r="QJO132" s="118"/>
      <c r="QJP132" s="118"/>
      <c r="QJQ132" s="118"/>
      <c r="QJR132" s="118"/>
      <c r="QJS132" s="118"/>
      <c r="QJT132" s="118"/>
      <c r="QJU132" s="118"/>
      <c r="QJV132" s="118"/>
      <c r="QJW132" s="118"/>
      <c r="QJX132" s="118"/>
      <c r="QJY132" s="118"/>
      <c r="QJZ132" s="118"/>
      <c r="QKA132" s="118"/>
      <c r="QKB132" s="118"/>
      <c r="QKC132" s="118"/>
      <c r="QKD132" s="118"/>
      <c r="QKE132" s="118"/>
      <c r="QKF132" s="118"/>
      <c r="QKG132" s="118"/>
      <c r="QKH132" s="118"/>
      <c r="QKI132" s="118"/>
      <c r="QKJ132" s="118"/>
      <c r="QKK132" s="118"/>
      <c r="QKL132" s="118"/>
      <c r="QKM132" s="118"/>
      <c r="QKN132" s="118"/>
      <c r="QKO132" s="118"/>
      <c r="QKP132" s="118"/>
      <c r="QKQ132" s="118"/>
      <c r="QKR132" s="118"/>
      <c r="QKS132" s="118"/>
      <c r="QKT132" s="118"/>
      <c r="QKU132" s="118"/>
      <c r="QKV132" s="118"/>
      <c r="QKW132" s="118"/>
      <c r="QKX132" s="118"/>
      <c r="QKY132" s="118"/>
      <c r="QKZ132" s="118"/>
      <c r="QLA132" s="118"/>
      <c r="QLB132" s="118"/>
      <c r="QLC132" s="118"/>
      <c r="QLD132" s="118"/>
      <c r="QLE132" s="118"/>
      <c r="QLF132" s="118"/>
      <c r="QLG132" s="118"/>
      <c r="QLH132" s="118"/>
      <c r="QLI132" s="118"/>
      <c r="QLJ132" s="118"/>
      <c r="QLK132" s="118"/>
      <c r="QLL132" s="118"/>
      <c r="QLM132" s="118"/>
      <c r="QLN132" s="118"/>
      <c r="QLO132" s="118"/>
      <c r="QLP132" s="118"/>
      <c r="QLQ132" s="118"/>
      <c r="QLR132" s="118"/>
      <c r="QLS132" s="118"/>
      <c r="QLT132" s="118"/>
      <c r="QLU132" s="118"/>
      <c r="QLV132" s="118"/>
      <c r="QLW132" s="118"/>
      <c r="QLX132" s="118"/>
      <c r="QLY132" s="118"/>
      <c r="QLZ132" s="118"/>
      <c r="QMA132" s="118"/>
      <c r="QMB132" s="118"/>
      <c r="QMC132" s="118"/>
      <c r="QMD132" s="118"/>
      <c r="QME132" s="118"/>
      <c r="QMF132" s="118"/>
      <c r="QMG132" s="118"/>
      <c r="QMH132" s="118"/>
      <c r="QMI132" s="118"/>
      <c r="QMJ132" s="118"/>
      <c r="QMK132" s="118"/>
      <c r="QML132" s="118"/>
      <c r="QMM132" s="118"/>
      <c r="QMN132" s="118"/>
      <c r="QMO132" s="118"/>
      <c r="QMP132" s="118"/>
      <c r="QMQ132" s="118"/>
      <c r="QMR132" s="118"/>
      <c r="QMS132" s="118"/>
      <c r="QMT132" s="118"/>
      <c r="QMU132" s="118"/>
      <c r="QMV132" s="118"/>
      <c r="QMW132" s="118"/>
      <c r="QMX132" s="118"/>
      <c r="QMY132" s="118"/>
      <c r="QMZ132" s="118"/>
      <c r="QNA132" s="118"/>
      <c r="QNB132" s="118"/>
      <c r="QNC132" s="118"/>
      <c r="QND132" s="118"/>
      <c r="QNE132" s="118"/>
      <c r="QNF132" s="118"/>
      <c r="QNG132" s="118"/>
      <c r="QNH132" s="118"/>
      <c r="QNI132" s="118"/>
      <c r="QNJ132" s="118"/>
      <c r="QNK132" s="118"/>
      <c r="QNL132" s="118"/>
      <c r="QNM132" s="118"/>
      <c r="QNN132" s="118"/>
      <c r="QNO132" s="118"/>
      <c r="QNP132" s="118"/>
      <c r="QNQ132" s="118"/>
      <c r="QNR132" s="118"/>
      <c r="QNS132" s="118"/>
      <c r="QNT132" s="118"/>
      <c r="QNU132" s="118"/>
      <c r="QNV132" s="118"/>
      <c r="QNW132" s="118"/>
      <c r="QNX132" s="118"/>
      <c r="QNY132" s="118"/>
      <c r="QNZ132" s="118"/>
      <c r="QOA132" s="118"/>
      <c r="QOB132" s="118"/>
      <c r="QOC132" s="118"/>
      <c r="QOD132" s="118"/>
      <c r="QOE132" s="118"/>
      <c r="QOF132" s="118"/>
      <c r="QOG132" s="118"/>
      <c r="QOH132" s="118"/>
      <c r="QOI132" s="118"/>
      <c r="QOJ132" s="118"/>
      <c r="QOK132" s="118"/>
      <c r="QOL132" s="118"/>
      <c r="QOM132" s="118"/>
      <c r="QON132" s="118"/>
      <c r="QOO132" s="118"/>
      <c r="QOP132" s="118"/>
      <c r="QOQ132" s="118"/>
      <c r="QOR132" s="118"/>
      <c r="QOS132" s="118"/>
      <c r="QOT132" s="118"/>
      <c r="QOU132" s="118"/>
      <c r="QOV132" s="118"/>
      <c r="QOW132" s="118"/>
      <c r="QOX132" s="118"/>
      <c r="QOY132" s="118"/>
      <c r="QOZ132" s="118"/>
      <c r="QPA132" s="118"/>
      <c r="QPB132" s="118"/>
      <c r="QPC132" s="118"/>
      <c r="QPD132" s="118"/>
      <c r="QPE132" s="118"/>
      <c r="QPF132" s="118"/>
      <c r="QPG132" s="118"/>
      <c r="QPH132" s="118"/>
      <c r="QPI132" s="118"/>
      <c r="QPJ132" s="118"/>
      <c r="QPK132" s="118"/>
      <c r="QPL132" s="118"/>
      <c r="QPM132" s="118"/>
      <c r="QPN132" s="118"/>
      <c r="QPO132" s="118"/>
      <c r="QPP132" s="118"/>
      <c r="QPQ132" s="118"/>
      <c r="QPR132" s="118"/>
      <c r="QPS132" s="118"/>
      <c r="QPT132" s="118"/>
      <c r="QPU132" s="118"/>
      <c r="QPV132" s="118"/>
      <c r="QPW132" s="118"/>
      <c r="QPX132" s="118"/>
      <c r="QPY132" s="118"/>
      <c r="QPZ132" s="118"/>
      <c r="QQA132" s="118"/>
      <c r="QQB132" s="118"/>
      <c r="QQC132" s="118"/>
      <c r="QQD132" s="118"/>
      <c r="QQE132" s="118"/>
      <c r="QQF132" s="118"/>
      <c r="QQG132" s="118"/>
      <c r="QQH132" s="118"/>
      <c r="QQI132" s="118"/>
      <c r="QQJ132" s="118"/>
      <c r="QQK132" s="118"/>
      <c r="QQL132" s="118"/>
      <c r="QQM132" s="118"/>
      <c r="QQN132" s="118"/>
      <c r="QQO132" s="118"/>
      <c r="QQP132" s="118"/>
      <c r="QQQ132" s="118"/>
      <c r="QQR132" s="118"/>
      <c r="QQS132" s="118"/>
      <c r="QQT132" s="118"/>
      <c r="QQU132" s="118"/>
      <c r="QQV132" s="118"/>
      <c r="QQW132" s="118"/>
      <c r="QQX132" s="118"/>
      <c r="QQY132" s="118"/>
      <c r="QQZ132" s="118"/>
      <c r="QRA132" s="118"/>
      <c r="QRB132" s="118"/>
      <c r="QRC132" s="118"/>
      <c r="QRD132" s="118"/>
      <c r="QRE132" s="118"/>
      <c r="QRF132" s="118"/>
      <c r="QRG132" s="118"/>
      <c r="QRH132" s="118"/>
      <c r="QRI132" s="118"/>
      <c r="QRJ132" s="118"/>
      <c r="QRK132" s="118"/>
      <c r="QRL132" s="118"/>
      <c r="QRM132" s="118"/>
      <c r="QRN132" s="118"/>
      <c r="QRO132" s="118"/>
      <c r="QRP132" s="118"/>
      <c r="QRQ132" s="118"/>
      <c r="QRR132" s="118"/>
      <c r="QRS132" s="118"/>
      <c r="QRT132" s="118"/>
      <c r="QRU132" s="118"/>
      <c r="QRV132" s="118"/>
      <c r="QRW132" s="118"/>
      <c r="QRX132" s="118"/>
      <c r="QRY132" s="118"/>
      <c r="QRZ132" s="118"/>
      <c r="QSA132" s="118"/>
      <c r="QSB132" s="118"/>
      <c r="QSC132" s="118"/>
      <c r="QSD132" s="118"/>
      <c r="QSE132" s="118"/>
      <c r="QSF132" s="118"/>
      <c r="QSG132" s="118"/>
      <c r="QSH132" s="118"/>
      <c r="QSI132" s="118"/>
      <c r="QSJ132" s="118"/>
      <c r="QSK132" s="118"/>
      <c r="QSL132" s="118"/>
      <c r="QSM132" s="118"/>
      <c r="QSN132" s="118"/>
      <c r="QSO132" s="118"/>
      <c r="QSP132" s="118"/>
      <c r="QSQ132" s="118"/>
      <c r="QSR132" s="118"/>
      <c r="QSS132" s="118"/>
      <c r="QST132" s="118"/>
      <c r="QSU132" s="118"/>
      <c r="QSV132" s="118"/>
      <c r="QSW132" s="118"/>
      <c r="QSX132" s="118"/>
      <c r="QSY132" s="118"/>
      <c r="QSZ132" s="118"/>
      <c r="QTA132" s="118"/>
      <c r="QTB132" s="118"/>
      <c r="QTC132" s="118"/>
      <c r="QTD132" s="118"/>
      <c r="QTE132" s="118"/>
      <c r="QTF132" s="118"/>
      <c r="QTG132" s="118"/>
      <c r="QTH132" s="118"/>
      <c r="QTI132" s="118"/>
      <c r="QTJ132" s="118"/>
      <c r="QTK132" s="118"/>
      <c r="QTL132" s="118"/>
      <c r="QTM132" s="118"/>
      <c r="QTN132" s="118"/>
      <c r="QTO132" s="118"/>
      <c r="QTP132" s="118"/>
      <c r="QTQ132" s="118"/>
      <c r="QTR132" s="118"/>
      <c r="QTS132" s="118"/>
      <c r="QTT132" s="118"/>
      <c r="QTU132" s="118"/>
      <c r="QTV132" s="118"/>
      <c r="QTW132" s="118"/>
      <c r="QTX132" s="118"/>
      <c r="QTY132" s="118"/>
      <c r="QTZ132" s="118"/>
      <c r="QUA132" s="118"/>
      <c r="QUB132" s="118"/>
      <c r="QUC132" s="118"/>
      <c r="QUD132" s="118"/>
      <c r="QUE132" s="118"/>
      <c r="QUF132" s="118"/>
      <c r="QUG132" s="118"/>
      <c r="QUH132" s="118"/>
      <c r="QUI132" s="118"/>
      <c r="QUJ132" s="118"/>
      <c r="QUK132" s="118"/>
      <c r="QUL132" s="118"/>
      <c r="QUM132" s="118"/>
      <c r="QUN132" s="118"/>
      <c r="QUO132" s="118"/>
      <c r="QUP132" s="118"/>
      <c r="QUQ132" s="118"/>
      <c r="QUR132" s="118"/>
      <c r="QUS132" s="118"/>
      <c r="QUT132" s="118"/>
      <c r="QUU132" s="118"/>
      <c r="QUV132" s="118"/>
      <c r="QUW132" s="118"/>
      <c r="QUX132" s="118"/>
      <c r="QUY132" s="118"/>
      <c r="QUZ132" s="118"/>
      <c r="QVA132" s="118"/>
      <c r="QVB132" s="118"/>
      <c r="QVC132" s="118"/>
      <c r="QVD132" s="118"/>
      <c r="QVE132" s="118"/>
      <c r="QVF132" s="118"/>
      <c r="QVG132" s="118"/>
      <c r="QVH132" s="118"/>
      <c r="QVI132" s="118"/>
      <c r="QVJ132" s="118"/>
      <c r="QVK132" s="118"/>
      <c r="QVL132" s="118"/>
      <c r="QVM132" s="118"/>
      <c r="QVN132" s="118"/>
      <c r="QVO132" s="118"/>
      <c r="QVP132" s="118"/>
      <c r="QVQ132" s="118"/>
      <c r="QVR132" s="118"/>
      <c r="QVS132" s="118"/>
      <c r="QVT132" s="118"/>
      <c r="QVU132" s="118"/>
      <c r="QVV132" s="118"/>
      <c r="QVW132" s="118"/>
      <c r="QVX132" s="118"/>
      <c r="QVY132" s="118"/>
      <c r="QVZ132" s="118"/>
      <c r="QWA132" s="118"/>
      <c r="QWB132" s="118"/>
      <c r="QWC132" s="118"/>
      <c r="QWD132" s="118"/>
      <c r="QWE132" s="118"/>
      <c r="QWF132" s="118"/>
      <c r="QWG132" s="118"/>
      <c r="QWH132" s="118"/>
      <c r="QWI132" s="118"/>
      <c r="QWJ132" s="118"/>
      <c r="QWK132" s="118"/>
      <c r="QWL132" s="118"/>
      <c r="QWM132" s="118"/>
      <c r="QWN132" s="118"/>
      <c r="QWO132" s="118"/>
      <c r="QWP132" s="118"/>
      <c r="QWQ132" s="118"/>
      <c r="QWR132" s="118"/>
      <c r="QWS132" s="118"/>
      <c r="QWT132" s="118"/>
      <c r="QWU132" s="118"/>
      <c r="QWV132" s="118"/>
      <c r="QWW132" s="118"/>
      <c r="QWX132" s="118"/>
      <c r="QWY132" s="118"/>
      <c r="QWZ132" s="118"/>
      <c r="QXA132" s="118"/>
      <c r="QXB132" s="118"/>
      <c r="QXC132" s="118"/>
      <c r="QXD132" s="118"/>
      <c r="QXE132" s="118"/>
      <c r="QXF132" s="118"/>
      <c r="QXG132" s="118"/>
      <c r="QXH132" s="118"/>
      <c r="QXI132" s="118"/>
      <c r="QXJ132" s="118"/>
      <c r="QXK132" s="118"/>
      <c r="QXL132" s="118"/>
      <c r="QXM132" s="118"/>
      <c r="QXN132" s="118"/>
      <c r="QXO132" s="118"/>
      <c r="QXP132" s="118"/>
      <c r="QXQ132" s="118"/>
      <c r="QXR132" s="118"/>
      <c r="QXS132" s="118"/>
      <c r="QXT132" s="118"/>
      <c r="QXU132" s="118"/>
      <c r="QXV132" s="118"/>
      <c r="QXW132" s="118"/>
      <c r="QXX132" s="118"/>
      <c r="QXY132" s="118"/>
      <c r="QXZ132" s="118"/>
      <c r="QYA132" s="118"/>
      <c r="QYB132" s="118"/>
      <c r="QYC132" s="118"/>
      <c r="QYD132" s="118"/>
      <c r="QYE132" s="118"/>
      <c r="QYF132" s="118"/>
      <c r="QYG132" s="118"/>
      <c r="QYH132" s="118"/>
      <c r="QYI132" s="118"/>
      <c r="QYJ132" s="118"/>
      <c r="QYK132" s="118"/>
      <c r="QYL132" s="118"/>
      <c r="QYM132" s="118"/>
      <c r="QYN132" s="118"/>
      <c r="QYO132" s="118"/>
      <c r="QYP132" s="118"/>
      <c r="QYQ132" s="118"/>
      <c r="QYR132" s="118"/>
      <c r="QYS132" s="118"/>
      <c r="QYT132" s="118"/>
      <c r="QYU132" s="118"/>
      <c r="QYV132" s="118"/>
      <c r="QYW132" s="118"/>
      <c r="QYX132" s="118"/>
      <c r="QYY132" s="118"/>
      <c r="QYZ132" s="118"/>
      <c r="QZA132" s="118"/>
      <c r="QZB132" s="118"/>
      <c r="QZC132" s="118"/>
      <c r="QZD132" s="118"/>
      <c r="QZE132" s="118"/>
      <c r="QZF132" s="118"/>
      <c r="QZG132" s="118"/>
      <c r="QZH132" s="118"/>
      <c r="QZI132" s="118"/>
      <c r="QZJ132" s="118"/>
      <c r="QZK132" s="118"/>
      <c r="QZL132" s="118"/>
      <c r="QZM132" s="118"/>
      <c r="QZN132" s="118"/>
      <c r="QZO132" s="118"/>
      <c r="QZP132" s="118"/>
      <c r="QZQ132" s="118"/>
      <c r="QZR132" s="118"/>
      <c r="QZS132" s="118"/>
      <c r="QZT132" s="118"/>
      <c r="QZU132" s="118"/>
      <c r="QZV132" s="118"/>
      <c r="QZW132" s="118"/>
      <c r="QZX132" s="118"/>
      <c r="QZY132" s="118"/>
      <c r="QZZ132" s="118"/>
      <c r="RAA132" s="118"/>
      <c r="RAB132" s="118"/>
      <c r="RAC132" s="118"/>
      <c r="RAD132" s="118"/>
      <c r="RAE132" s="118"/>
      <c r="RAF132" s="118"/>
      <c r="RAG132" s="118"/>
      <c r="RAH132" s="118"/>
      <c r="RAI132" s="118"/>
      <c r="RAJ132" s="118"/>
      <c r="RAK132" s="118"/>
      <c r="RAL132" s="118"/>
      <c r="RAM132" s="118"/>
      <c r="RAN132" s="118"/>
      <c r="RAO132" s="118"/>
      <c r="RAP132" s="118"/>
      <c r="RAQ132" s="118"/>
      <c r="RAR132" s="118"/>
      <c r="RAS132" s="118"/>
      <c r="RAT132" s="118"/>
      <c r="RAU132" s="118"/>
      <c r="RAV132" s="118"/>
      <c r="RAW132" s="118"/>
      <c r="RAX132" s="118"/>
      <c r="RAY132" s="118"/>
      <c r="RAZ132" s="118"/>
      <c r="RBA132" s="118"/>
      <c r="RBB132" s="118"/>
      <c r="RBC132" s="118"/>
      <c r="RBD132" s="118"/>
      <c r="RBE132" s="118"/>
      <c r="RBF132" s="118"/>
      <c r="RBG132" s="118"/>
      <c r="RBH132" s="118"/>
      <c r="RBI132" s="118"/>
      <c r="RBJ132" s="118"/>
      <c r="RBK132" s="118"/>
      <c r="RBL132" s="118"/>
      <c r="RBM132" s="118"/>
      <c r="RBN132" s="118"/>
      <c r="RBO132" s="118"/>
      <c r="RBP132" s="118"/>
      <c r="RBQ132" s="118"/>
      <c r="RBR132" s="118"/>
      <c r="RBS132" s="118"/>
      <c r="RBT132" s="118"/>
      <c r="RBU132" s="118"/>
      <c r="RBV132" s="118"/>
      <c r="RBW132" s="118"/>
      <c r="RBX132" s="118"/>
      <c r="RBY132" s="118"/>
      <c r="RBZ132" s="118"/>
      <c r="RCA132" s="118"/>
      <c r="RCB132" s="118"/>
      <c r="RCC132" s="118"/>
      <c r="RCD132" s="118"/>
      <c r="RCE132" s="118"/>
      <c r="RCF132" s="118"/>
      <c r="RCG132" s="118"/>
      <c r="RCH132" s="118"/>
      <c r="RCI132" s="118"/>
      <c r="RCJ132" s="118"/>
      <c r="RCK132" s="118"/>
      <c r="RCL132" s="118"/>
      <c r="RCM132" s="118"/>
      <c r="RCN132" s="118"/>
      <c r="RCO132" s="118"/>
      <c r="RCP132" s="118"/>
      <c r="RCQ132" s="118"/>
      <c r="RCR132" s="118"/>
      <c r="RCS132" s="118"/>
      <c r="RCT132" s="118"/>
      <c r="RCU132" s="118"/>
      <c r="RCV132" s="118"/>
      <c r="RCW132" s="118"/>
      <c r="RCX132" s="118"/>
      <c r="RCY132" s="118"/>
      <c r="RCZ132" s="118"/>
      <c r="RDA132" s="118"/>
      <c r="RDB132" s="118"/>
      <c r="RDC132" s="118"/>
      <c r="RDD132" s="118"/>
      <c r="RDE132" s="118"/>
      <c r="RDF132" s="118"/>
      <c r="RDG132" s="118"/>
      <c r="RDH132" s="118"/>
      <c r="RDI132" s="118"/>
      <c r="RDJ132" s="118"/>
      <c r="RDK132" s="118"/>
      <c r="RDL132" s="118"/>
      <c r="RDM132" s="118"/>
      <c r="RDN132" s="118"/>
      <c r="RDO132" s="118"/>
      <c r="RDP132" s="118"/>
      <c r="RDQ132" s="118"/>
      <c r="RDR132" s="118"/>
      <c r="RDS132" s="118"/>
      <c r="RDT132" s="118"/>
      <c r="RDU132" s="118"/>
      <c r="RDV132" s="118"/>
      <c r="RDW132" s="118"/>
      <c r="RDX132" s="118"/>
      <c r="RDY132" s="118"/>
      <c r="RDZ132" s="118"/>
      <c r="REA132" s="118"/>
      <c r="REB132" s="118"/>
      <c r="REC132" s="118"/>
      <c r="RED132" s="118"/>
      <c r="REE132" s="118"/>
      <c r="REF132" s="118"/>
      <c r="REG132" s="118"/>
      <c r="REH132" s="118"/>
      <c r="REI132" s="118"/>
      <c r="REJ132" s="118"/>
      <c r="REK132" s="118"/>
      <c r="REL132" s="118"/>
      <c r="REM132" s="118"/>
      <c r="REN132" s="118"/>
      <c r="REO132" s="118"/>
      <c r="REP132" s="118"/>
      <c r="REQ132" s="118"/>
      <c r="RER132" s="118"/>
      <c r="RES132" s="118"/>
      <c r="RET132" s="118"/>
      <c r="REU132" s="118"/>
      <c r="REV132" s="118"/>
      <c r="REW132" s="118"/>
      <c r="REX132" s="118"/>
      <c r="REY132" s="118"/>
      <c r="REZ132" s="118"/>
      <c r="RFA132" s="118"/>
      <c r="RFB132" s="118"/>
      <c r="RFC132" s="118"/>
      <c r="RFD132" s="118"/>
      <c r="RFE132" s="118"/>
      <c r="RFF132" s="118"/>
      <c r="RFG132" s="118"/>
      <c r="RFH132" s="118"/>
      <c r="RFI132" s="118"/>
      <c r="RFJ132" s="118"/>
      <c r="RFK132" s="118"/>
      <c r="RFL132" s="118"/>
      <c r="RFM132" s="118"/>
      <c r="RFN132" s="118"/>
      <c r="RFO132" s="118"/>
      <c r="RFP132" s="118"/>
      <c r="RFQ132" s="118"/>
      <c r="RFR132" s="118"/>
      <c r="RFS132" s="118"/>
      <c r="RFT132" s="118"/>
      <c r="RFU132" s="118"/>
      <c r="RFV132" s="118"/>
      <c r="RFW132" s="118"/>
      <c r="RFX132" s="118"/>
      <c r="RFY132" s="118"/>
      <c r="RFZ132" s="118"/>
      <c r="RGA132" s="118"/>
      <c r="RGB132" s="118"/>
      <c r="RGC132" s="118"/>
      <c r="RGD132" s="118"/>
      <c r="RGE132" s="118"/>
      <c r="RGF132" s="118"/>
      <c r="RGG132" s="118"/>
      <c r="RGH132" s="118"/>
      <c r="RGI132" s="118"/>
      <c r="RGJ132" s="118"/>
      <c r="RGK132" s="118"/>
      <c r="RGL132" s="118"/>
      <c r="RGM132" s="118"/>
      <c r="RGN132" s="118"/>
      <c r="RGO132" s="118"/>
      <c r="RGP132" s="118"/>
      <c r="RGQ132" s="118"/>
      <c r="RGR132" s="118"/>
      <c r="RGS132" s="118"/>
      <c r="RGT132" s="118"/>
      <c r="RGU132" s="118"/>
      <c r="RGV132" s="118"/>
      <c r="RGW132" s="118"/>
      <c r="RGX132" s="118"/>
      <c r="RGY132" s="118"/>
      <c r="RGZ132" s="118"/>
      <c r="RHA132" s="118"/>
      <c r="RHB132" s="118"/>
      <c r="RHC132" s="118"/>
      <c r="RHD132" s="118"/>
      <c r="RHE132" s="118"/>
      <c r="RHF132" s="118"/>
      <c r="RHG132" s="118"/>
      <c r="RHH132" s="118"/>
      <c r="RHI132" s="118"/>
      <c r="RHJ132" s="118"/>
      <c r="RHK132" s="118"/>
      <c r="RHL132" s="118"/>
      <c r="RHM132" s="118"/>
      <c r="RHN132" s="118"/>
      <c r="RHO132" s="118"/>
      <c r="RHP132" s="118"/>
      <c r="RHQ132" s="118"/>
      <c r="RHR132" s="118"/>
      <c r="RHS132" s="118"/>
      <c r="RHT132" s="118"/>
      <c r="RHU132" s="118"/>
      <c r="RHV132" s="118"/>
      <c r="RHW132" s="118"/>
      <c r="RHX132" s="118"/>
      <c r="RHY132" s="118"/>
      <c r="RHZ132" s="118"/>
      <c r="RIA132" s="118"/>
      <c r="RIB132" s="118"/>
      <c r="RIC132" s="118"/>
      <c r="RID132" s="118"/>
      <c r="RIE132" s="118"/>
      <c r="RIF132" s="118"/>
      <c r="RIG132" s="118"/>
      <c r="RIH132" s="118"/>
      <c r="RII132" s="118"/>
      <c r="RIJ132" s="118"/>
      <c r="RIK132" s="118"/>
      <c r="RIL132" s="118"/>
      <c r="RIM132" s="118"/>
      <c r="RIN132" s="118"/>
      <c r="RIO132" s="118"/>
      <c r="RIP132" s="118"/>
      <c r="RIQ132" s="118"/>
      <c r="RIR132" s="118"/>
      <c r="RIS132" s="118"/>
      <c r="RIT132" s="118"/>
      <c r="RIU132" s="118"/>
      <c r="RIV132" s="118"/>
      <c r="RIW132" s="118"/>
      <c r="RIX132" s="118"/>
      <c r="RIY132" s="118"/>
      <c r="RIZ132" s="118"/>
      <c r="RJA132" s="118"/>
      <c r="RJB132" s="118"/>
      <c r="RJC132" s="118"/>
      <c r="RJD132" s="118"/>
      <c r="RJE132" s="118"/>
      <c r="RJF132" s="118"/>
      <c r="RJG132" s="118"/>
      <c r="RJH132" s="118"/>
      <c r="RJI132" s="118"/>
      <c r="RJJ132" s="118"/>
      <c r="RJK132" s="118"/>
      <c r="RJL132" s="118"/>
      <c r="RJM132" s="118"/>
      <c r="RJN132" s="118"/>
      <c r="RJO132" s="118"/>
      <c r="RJP132" s="118"/>
      <c r="RJQ132" s="118"/>
      <c r="RJR132" s="118"/>
      <c r="RJS132" s="118"/>
      <c r="RJT132" s="118"/>
      <c r="RJU132" s="118"/>
      <c r="RJV132" s="118"/>
      <c r="RJW132" s="118"/>
      <c r="RJX132" s="118"/>
      <c r="RJY132" s="118"/>
      <c r="RJZ132" s="118"/>
      <c r="RKA132" s="118"/>
      <c r="RKB132" s="118"/>
      <c r="RKC132" s="118"/>
      <c r="RKD132" s="118"/>
      <c r="RKE132" s="118"/>
      <c r="RKF132" s="118"/>
      <c r="RKG132" s="118"/>
      <c r="RKH132" s="118"/>
      <c r="RKI132" s="118"/>
      <c r="RKJ132" s="118"/>
      <c r="RKK132" s="118"/>
      <c r="RKL132" s="118"/>
      <c r="RKM132" s="118"/>
      <c r="RKN132" s="118"/>
      <c r="RKO132" s="118"/>
      <c r="RKP132" s="118"/>
      <c r="RKQ132" s="118"/>
      <c r="RKR132" s="118"/>
      <c r="RKS132" s="118"/>
      <c r="RKT132" s="118"/>
      <c r="RKU132" s="118"/>
      <c r="RKV132" s="118"/>
      <c r="RKW132" s="118"/>
      <c r="RKX132" s="118"/>
      <c r="RKY132" s="118"/>
      <c r="RKZ132" s="118"/>
      <c r="RLA132" s="118"/>
      <c r="RLB132" s="118"/>
      <c r="RLC132" s="118"/>
      <c r="RLD132" s="118"/>
      <c r="RLE132" s="118"/>
      <c r="RLF132" s="118"/>
      <c r="RLG132" s="118"/>
      <c r="RLH132" s="118"/>
      <c r="RLI132" s="118"/>
      <c r="RLJ132" s="118"/>
      <c r="RLK132" s="118"/>
      <c r="RLL132" s="118"/>
      <c r="RLM132" s="118"/>
      <c r="RLN132" s="118"/>
      <c r="RLO132" s="118"/>
      <c r="RLP132" s="118"/>
      <c r="RLQ132" s="118"/>
      <c r="RLR132" s="118"/>
      <c r="RLS132" s="118"/>
      <c r="RLT132" s="118"/>
      <c r="RLU132" s="118"/>
      <c r="RLV132" s="118"/>
      <c r="RLW132" s="118"/>
      <c r="RLX132" s="118"/>
      <c r="RLY132" s="118"/>
      <c r="RLZ132" s="118"/>
      <c r="RMA132" s="118"/>
      <c r="RMB132" s="118"/>
      <c r="RMC132" s="118"/>
      <c r="RMD132" s="118"/>
      <c r="RME132" s="118"/>
      <c r="RMF132" s="118"/>
      <c r="RMG132" s="118"/>
      <c r="RMH132" s="118"/>
      <c r="RMI132" s="118"/>
      <c r="RMJ132" s="118"/>
      <c r="RMK132" s="118"/>
      <c r="RML132" s="118"/>
      <c r="RMM132" s="118"/>
      <c r="RMN132" s="118"/>
      <c r="RMO132" s="118"/>
      <c r="RMP132" s="118"/>
      <c r="RMQ132" s="118"/>
      <c r="RMR132" s="118"/>
      <c r="RMS132" s="118"/>
      <c r="RMT132" s="118"/>
      <c r="RMU132" s="118"/>
      <c r="RMV132" s="118"/>
      <c r="RMW132" s="118"/>
      <c r="RMX132" s="118"/>
      <c r="RMY132" s="118"/>
      <c r="RMZ132" s="118"/>
      <c r="RNA132" s="118"/>
      <c r="RNB132" s="118"/>
      <c r="RNC132" s="118"/>
      <c r="RND132" s="118"/>
      <c r="RNE132" s="118"/>
      <c r="RNF132" s="118"/>
      <c r="RNG132" s="118"/>
      <c r="RNH132" s="118"/>
      <c r="RNI132" s="118"/>
      <c r="RNJ132" s="118"/>
      <c r="RNK132" s="118"/>
      <c r="RNL132" s="118"/>
      <c r="RNM132" s="118"/>
      <c r="RNN132" s="118"/>
      <c r="RNO132" s="118"/>
      <c r="RNP132" s="118"/>
      <c r="RNQ132" s="118"/>
      <c r="RNR132" s="118"/>
      <c r="RNS132" s="118"/>
      <c r="RNT132" s="118"/>
      <c r="RNU132" s="118"/>
      <c r="RNV132" s="118"/>
      <c r="RNW132" s="118"/>
      <c r="RNX132" s="118"/>
      <c r="RNY132" s="118"/>
      <c r="RNZ132" s="118"/>
      <c r="ROA132" s="118"/>
      <c r="ROB132" s="118"/>
      <c r="ROC132" s="118"/>
      <c r="ROD132" s="118"/>
      <c r="ROE132" s="118"/>
      <c r="ROF132" s="118"/>
      <c r="ROG132" s="118"/>
      <c r="ROH132" s="118"/>
      <c r="ROI132" s="118"/>
      <c r="ROJ132" s="118"/>
      <c r="ROK132" s="118"/>
      <c r="ROL132" s="118"/>
      <c r="ROM132" s="118"/>
      <c r="RON132" s="118"/>
      <c r="ROO132" s="118"/>
      <c r="ROP132" s="118"/>
      <c r="ROQ132" s="118"/>
      <c r="ROR132" s="118"/>
      <c r="ROS132" s="118"/>
      <c r="ROT132" s="118"/>
      <c r="ROU132" s="118"/>
      <c r="ROV132" s="118"/>
      <c r="ROW132" s="118"/>
      <c r="ROX132" s="118"/>
      <c r="ROY132" s="118"/>
      <c r="ROZ132" s="118"/>
      <c r="RPA132" s="118"/>
      <c r="RPB132" s="118"/>
      <c r="RPC132" s="118"/>
      <c r="RPD132" s="118"/>
      <c r="RPE132" s="118"/>
      <c r="RPF132" s="118"/>
      <c r="RPG132" s="118"/>
      <c r="RPH132" s="118"/>
      <c r="RPI132" s="118"/>
      <c r="RPJ132" s="118"/>
      <c r="RPK132" s="118"/>
      <c r="RPL132" s="118"/>
      <c r="RPM132" s="118"/>
      <c r="RPN132" s="118"/>
      <c r="RPO132" s="118"/>
      <c r="RPP132" s="118"/>
      <c r="RPQ132" s="118"/>
      <c r="RPR132" s="118"/>
      <c r="RPS132" s="118"/>
      <c r="RPT132" s="118"/>
      <c r="RPU132" s="118"/>
      <c r="RPV132" s="118"/>
      <c r="RPW132" s="118"/>
      <c r="RPX132" s="118"/>
      <c r="RPY132" s="118"/>
      <c r="RPZ132" s="118"/>
      <c r="RQA132" s="118"/>
      <c r="RQB132" s="118"/>
      <c r="RQC132" s="118"/>
      <c r="RQD132" s="118"/>
      <c r="RQE132" s="118"/>
      <c r="RQF132" s="118"/>
      <c r="RQG132" s="118"/>
      <c r="RQH132" s="118"/>
      <c r="RQI132" s="118"/>
      <c r="RQJ132" s="118"/>
      <c r="RQK132" s="118"/>
      <c r="RQL132" s="118"/>
      <c r="RQM132" s="118"/>
      <c r="RQN132" s="118"/>
      <c r="RQO132" s="118"/>
      <c r="RQP132" s="118"/>
      <c r="RQQ132" s="118"/>
      <c r="RQR132" s="118"/>
      <c r="RQS132" s="118"/>
      <c r="RQT132" s="118"/>
      <c r="RQU132" s="118"/>
      <c r="RQV132" s="118"/>
      <c r="RQW132" s="118"/>
      <c r="RQX132" s="118"/>
      <c r="RQY132" s="118"/>
      <c r="RQZ132" s="118"/>
      <c r="RRA132" s="118"/>
      <c r="RRB132" s="118"/>
      <c r="RRC132" s="118"/>
      <c r="RRD132" s="118"/>
      <c r="RRE132" s="118"/>
      <c r="RRF132" s="118"/>
      <c r="RRG132" s="118"/>
      <c r="RRH132" s="118"/>
      <c r="RRI132" s="118"/>
      <c r="RRJ132" s="118"/>
      <c r="RRK132" s="118"/>
      <c r="RRL132" s="118"/>
      <c r="RRM132" s="118"/>
      <c r="RRN132" s="118"/>
      <c r="RRO132" s="118"/>
      <c r="RRP132" s="118"/>
      <c r="RRQ132" s="118"/>
      <c r="RRR132" s="118"/>
      <c r="RRS132" s="118"/>
      <c r="RRT132" s="118"/>
      <c r="RRU132" s="118"/>
      <c r="RRV132" s="118"/>
      <c r="RRW132" s="118"/>
      <c r="RRX132" s="118"/>
      <c r="RRY132" s="118"/>
      <c r="RRZ132" s="118"/>
      <c r="RSA132" s="118"/>
      <c r="RSB132" s="118"/>
      <c r="RSC132" s="118"/>
      <c r="RSD132" s="118"/>
      <c r="RSE132" s="118"/>
      <c r="RSF132" s="118"/>
      <c r="RSG132" s="118"/>
      <c r="RSH132" s="118"/>
      <c r="RSI132" s="118"/>
      <c r="RSJ132" s="118"/>
      <c r="RSK132" s="118"/>
      <c r="RSL132" s="118"/>
      <c r="RSM132" s="118"/>
      <c r="RSN132" s="118"/>
      <c r="RSO132" s="118"/>
      <c r="RSP132" s="118"/>
      <c r="RSQ132" s="118"/>
      <c r="RSR132" s="118"/>
      <c r="RSS132" s="118"/>
      <c r="RST132" s="118"/>
      <c r="RSU132" s="118"/>
      <c r="RSV132" s="118"/>
      <c r="RSW132" s="118"/>
      <c r="RSX132" s="118"/>
      <c r="RSY132" s="118"/>
      <c r="RSZ132" s="118"/>
      <c r="RTA132" s="118"/>
      <c r="RTB132" s="118"/>
      <c r="RTC132" s="118"/>
      <c r="RTD132" s="118"/>
      <c r="RTE132" s="118"/>
      <c r="RTF132" s="118"/>
      <c r="RTG132" s="118"/>
      <c r="RTH132" s="118"/>
      <c r="RTI132" s="118"/>
      <c r="RTJ132" s="118"/>
      <c r="RTK132" s="118"/>
      <c r="RTL132" s="118"/>
      <c r="RTM132" s="118"/>
      <c r="RTN132" s="118"/>
      <c r="RTO132" s="118"/>
      <c r="RTP132" s="118"/>
      <c r="RTQ132" s="118"/>
      <c r="RTR132" s="118"/>
      <c r="RTS132" s="118"/>
      <c r="RTT132" s="118"/>
      <c r="RTU132" s="118"/>
      <c r="RTV132" s="118"/>
      <c r="RTW132" s="118"/>
      <c r="RTX132" s="118"/>
      <c r="RTY132" s="118"/>
      <c r="RTZ132" s="118"/>
      <c r="RUA132" s="118"/>
      <c r="RUB132" s="118"/>
      <c r="RUC132" s="118"/>
      <c r="RUD132" s="118"/>
      <c r="RUE132" s="118"/>
      <c r="RUF132" s="118"/>
      <c r="RUG132" s="118"/>
      <c r="RUH132" s="118"/>
      <c r="RUI132" s="118"/>
      <c r="RUJ132" s="118"/>
      <c r="RUK132" s="118"/>
      <c r="RUL132" s="118"/>
      <c r="RUM132" s="118"/>
      <c r="RUN132" s="118"/>
      <c r="RUO132" s="118"/>
      <c r="RUP132" s="118"/>
      <c r="RUQ132" s="118"/>
      <c r="RUR132" s="118"/>
      <c r="RUS132" s="118"/>
      <c r="RUT132" s="118"/>
      <c r="RUU132" s="118"/>
      <c r="RUV132" s="118"/>
      <c r="RUW132" s="118"/>
      <c r="RUX132" s="118"/>
      <c r="RUY132" s="118"/>
      <c r="RUZ132" s="118"/>
      <c r="RVA132" s="118"/>
      <c r="RVB132" s="118"/>
      <c r="RVC132" s="118"/>
      <c r="RVD132" s="118"/>
      <c r="RVE132" s="118"/>
      <c r="RVF132" s="118"/>
      <c r="RVG132" s="118"/>
      <c r="RVH132" s="118"/>
      <c r="RVI132" s="118"/>
      <c r="RVJ132" s="118"/>
      <c r="RVK132" s="118"/>
      <c r="RVL132" s="118"/>
      <c r="RVM132" s="118"/>
      <c r="RVN132" s="118"/>
      <c r="RVO132" s="118"/>
      <c r="RVP132" s="118"/>
      <c r="RVQ132" s="118"/>
      <c r="RVR132" s="118"/>
      <c r="RVS132" s="118"/>
      <c r="RVT132" s="118"/>
      <c r="RVU132" s="118"/>
      <c r="RVV132" s="118"/>
      <c r="RVW132" s="118"/>
      <c r="RVX132" s="118"/>
      <c r="RVY132" s="118"/>
      <c r="RVZ132" s="118"/>
      <c r="RWA132" s="118"/>
      <c r="RWB132" s="118"/>
      <c r="RWC132" s="118"/>
      <c r="RWD132" s="118"/>
      <c r="RWE132" s="118"/>
      <c r="RWF132" s="118"/>
      <c r="RWG132" s="118"/>
      <c r="RWH132" s="118"/>
      <c r="RWI132" s="118"/>
      <c r="RWJ132" s="118"/>
      <c r="RWK132" s="118"/>
      <c r="RWL132" s="118"/>
      <c r="RWM132" s="118"/>
      <c r="RWN132" s="118"/>
      <c r="RWO132" s="118"/>
      <c r="RWP132" s="118"/>
      <c r="RWQ132" s="118"/>
      <c r="RWR132" s="118"/>
      <c r="RWS132" s="118"/>
      <c r="RWT132" s="118"/>
      <c r="RWU132" s="118"/>
      <c r="RWV132" s="118"/>
      <c r="RWW132" s="118"/>
      <c r="RWX132" s="118"/>
      <c r="RWY132" s="118"/>
      <c r="RWZ132" s="118"/>
      <c r="RXA132" s="118"/>
      <c r="RXB132" s="118"/>
      <c r="RXC132" s="118"/>
      <c r="RXD132" s="118"/>
      <c r="RXE132" s="118"/>
      <c r="RXF132" s="118"/>
      <c r="RXG132" s="118"/>
      <c r="RXH132" s="118"/>
      <c r="RXI132" s="118"/>
      <c r="RXJ132" s="118"/>
      <c r="RXK132" s="118"/>
      <c r="RXL132" s="118"/>
      <c r="RXM132" s="118"/>
      <c r="RXN132" s="118"/>
      <c r="RXO132" s="118"/>
      <c r="RXP132" s="118"/>
      <c r="RXQ132" s="118"/>
      <c r="RXR132" s="118"/>
      <c r="RXS132" s="118"/>
      <c r="RXT132" s="118"/>
      <c r="RXU132" s="118"/>
      <c r="RXV132" s="118"/>
      <c r="RXW132" s="118"/>
      <c r="RXX132" s="118"/>
      <c r="RXY132" s="118"/>
      <c r="RXZ132" s="118"/>
      <c r="RYA132" s="118"/>
      <c r="RYB132" s="118"/>
      <c r="RYC132" s="118"/>
      <c r="RYD132" s="118"/>
      <c r="RYE132" s="118"/>
      <c r="RYF132" s="118"/>
      <c r="RYG132" s="118"/>
      <c r="RYH132" s="118"/>
      <c r="RYI132" s="118"/>
      <c r="RYJ132" s="118"/>
      <c r="RYK132" s="118"/>
      <c r="RYL132" s="118"/>
      <c r="RYM132" s="118"/>
      <c r="RYN132" s="118"/>
      <c r="RYO132" s="118"/>
      <c r="RYP132" s="118"/>
      <c r="RYQ132" s="118"/>
      <c r="RYR132" s="118"/>
      <c r="RYS132" s="118"/>
      <c r="RYT132" s="118"/>
      <c r="RYU132" s="118"/>
      <c r="RYV132" s="118"/>
      <c r="RYW132" s="118"/>
      <c r="RYX132" s="118"/>
      <c r="RYY132" s="118"/>
      <c r="RYZ132" s="118"/>
      <c r="RZA132" s="118"/>
      <c r="RZB132" s="118"/>
      <c r="RZC132" s="118"/>
      <c r="RZD132" s="118"/>
      <c r="RZE132" s="118"/>
      <c r="RZF132" s="118"/>
      <c r="RZG132" s="118"/>
      <c r="RZH132" s="118"/>
      <c r="RZI132" s="118"/>
      <c r="RZJ132" s="118"/>
      <c r="RZK132" s="118"/>
      <c r="RZL132" s="118"/>
      <c r="RZM132" s="118"/>
      <c r="RZN132" s="118"/>
      <c r="RZO132" s="118"/>
      <c r="RZP132" s="118"/>
      <c r="RZQ132" s="118"/>
      <c r="RZR132" s="118"/>
      <c r="RZS132" s="118"/>
      <c r="RZT132" s="118"/>
      <c r="RZU132" s="118"/>
      <c r="RZV132" s="118"/>
      <c r="RZW132" s="118"/>
      <c r="RZX132" s="118"/>
      <c r="RZY132" s="118"/>
      <c r="RZZ132" s="118"/>
      <c r="SAA132" s="118"/>
      <c r="SAB132" s="118"/>
      <c r="SAC132" s="118"/>
      <c r="SAD132" s="118"/>
      <c r="SAE132" s="118"/>
      <c r="SAF132" s="118"/>
      <c r="SAG132" s="118"/>
      <c r="SAH132" s="118"/>
      <c r="SAI132" s="118"/>
      <c r="SAJ132" s="118"/>
      <c r="SAK132" s="118"/>
      <c r="SAL132" s="118"/>
      <c r="SAM132" s="118"/>
      <c r="SAN132" s="118"/>
      <c r="SAO132" s="118"/>
      <c r="SAP132" s="118"/>
      <c r="SAQ132" s="118"/>
      <c r="SAR132" s="118"/>
      <c r="SAS132" s="118"/>
      <c r="SAT132" s="118"/>
      <c r="SAU132" s="118"/>
      <c r="SAV132" s="118"/>
      <c r="SAW132" s="118"/>
      <c r="SAX132" s="118"/>
      <c r="SAY132" s="118"/>
      <c r="SAZ132" s="118"/>
      <c r="SBA132" s="118"/>
      <c r="SBB132" s="118"/>
      <c r="SBC132" s="118"/>
      <c r="SBD132" s="118"/>
      <c r="SBE132" s="118"/>
      <c r="SBF132" s="118"/>
      <c r="SBG132" s="118"/>
      <c r="SBH132" s="118"/>
      <c r="SBI132" s="118"/>
      <c r="SBJ132" s="118"/>
      <c r="SBK132" s="118"/>
      <c r="SBL132" s="118"/>
      <c r="SBM132" s="118"/>
      <c r="SBN132" s="118"/>
      <c r="SBO132" s="118"/>
      <c r="SBP132" s="118"/>
      <c r="SBQ132" s="118"/>
      <c r="SBR132" s="118"/>
      <c r="SBS132" s="118"/>
      <c r="SBT132" s="118"/>
      <c r="SBU132" s="118"/>
      <c r="SBV132" s="118"/>
      <c r="SBW132" s="118"/>
      <c r="SBX132" s="118"/>
      <c r="SBY132" s="118"/>
      <c r="SBZ132" s="118"/>
      <c r="SCA132" s="118"/>
      <c r="SCB132" s="118"/>
      <c r="SCC132" s="118"/>
      <c r="SCD132" s="118"/>
      <c r="SCE132" s="118"/>
      <c r="SCF132" s="118"/>
      <c r="SCG132" s="118"/>
      <c r="SCH132" s="118"/>
      <c r="SCI132" s="118"/>
      <c r="SCJ132" s="118"/>
      <c r="SCK132" s="118"/>
      <c r="SCL132" s="118"/>
      <c r="SCM132" s="118"/>
      <c r="SCN132" s="118"/>
      <c r="SCO132" s="118"/>
      <c r="SCP132" s="118"/>
      <c r="SCQ132" s="118"/>
      <c r="SCR132" s="118"/>
      <c r="SCS132" s="118"/>
      <c r="SCT132" s="118"/>
      <c r="SCU132" s="118"/>
      <c r="SCV132" s="118"/>
      <c r="SCW132" s="118"/>
      <c r="SCX132" s="118"/>
      <c r="SCY132" s="118"/>
      <c r="SCZ132" s="118"/>
      <c r="SDA132" s="118"/>
      <c r="SDB132" s="118"/>
      <c r="SDC132" s="118"/>
      <c r="SDD132" s="118"/>
      <c r="SDE132" s="118"/>
      <c r="SDF132" s="118"/>
      <c r="SDG132" s="118"/>
      <c r="SDH132" s="118"/>
      <c r="SDI132" s="118"/>
      <c r="SDJ132" s="118"/>
      <c r="SDK132" s="118"/>
      <c r="SDL132" s="118"/>
      <c r="SDM132" s="118"/>
      <c r="SDN132" s="118"/>
      <c r="SDO132" s="118"/>
      <c r="SDP132" s="118"/>
      <c r="SDQ132" s="118"/>
      <c r="SDR132" s="118"/>
      <c r="SDS132" s="118"/>
      <c r="SDT132" s="118"/>
      <c r="SDU132" s="118"/>
      <c r="SDV132" s="118"/>
      <c r="SDW132" s="118"/>
      <c r="SDX132" s="118"/>
      <c r="SDY132" s="118"/>
      <c r="SDZ132" s="118"/>
      <c r="SEA132" s="118"/>
      <c r="SEB132" s="118"/>
      <c r="SEC132" s="118"/>
      <c r="SED132" s="118"/>
      <c r="SEE132" s="118"/>
      <c r="SEF132" s="118"/>
      <c r="SEG132" s="118"/>
      <c r="SEH132" s="118"/>
      <c r="SEI132" s="118"/>
      <c r="SEJ132" s="118"/>
      <c r="SEK132" s="118"/>
      <c r="SEL132" s="118"/>
      <c r="SEM132" s="118"/>
      <c r="SEN132" s="118"/>
      <c r="SEO132" s="118"/>
      <c r="SEP132" s="118"/>
      <c r="SEQ132" s="118"/>
      <c r="SER132" s="118"/>
      <c r="SES132" s="118"/>
      <c r="SET132" s="118"/>
      <c r="SEU132" s="118"/>
      <c r="SEV132" s="118"/>
      <c r="SEW132" s="118"/>
      <c r="SEX132" s="118"/>
      <c r="SEY132" s="118"/>
      <c r="SEZ132" s="118"/>
      <c r="SFA132" s="118"/>
      <c r="SFB132" s="118"/>
      <c r="SFC132" s="118"/>
      <c r="SFD132" s="118"/>
      <c r="SFE132" s="118"/>
      <c r="SFF132" s="118"/>
      <c r="SFG132" s="118"/>
      <c r="SFH132" s="118"/>
      <c r="SFI132" s="118"/>
      <c r="SFJ132" s="118"/>
      <c r="SFK132" s="118"/>
      <c r="SFL132" s="118"/>
      <c r="SFM132" s="118"/>
      <c r="SFN132" s="118"/>
      <c r="SFO132" s="118"/>
      <c r="SFP132" s="118"/>
      <c r="SFQ132" s="118"/>
      <c r="SFR132" s="118"/>
      <c r="SFS132" s="118"/>
      <c r="SFT132" s="118"/>
      <c r="SFU132" s="118"/>
      <c r="SFV132" s="118"/>
      <c r="SFW132" s="118"/>
      <c r="SFX132" s="118"/>
      <c r="SFY132" s="118"/>
      <c r="SFZ132" s="118"/>
      <c r="SGA132" s="118"/>
      <c r="SGB132" s="118"/>
      <c r="SGC132" s="118"/>
      <c r="SGD132" s="118"/>
      <c r="SGE132" s="118"/>
      <c r="SGF132" s="118"/>
      <c r="SGG132" s="118"/>
      <c r="SGH132" s="118"/>
      <c r="SGI132" s="118"/>
      <c r="SGJ132" s="118"/>
      <c r="SGK132" s="118"/>
      <c r="SGL132" s="118"/>
      <c r="SGM132" s="118"/>
      <c r="SGN132" s="118"/>
      <c r="SGO132" s="118"/>
      <c r="SGP132" s="118"/>
      <c r="SGQ132" s="118"/>
      <c r="SGR132" s="118"/>
      <c r="SGS132" s="118"/>
      <c r="SGT132" s="118"/>
      <c r="SGU132" s="118"/>
      <c r="SGV132" s="118"/>
      <c r="SGW132" s="118"/>
      <c r="SGX132" s="118"/>
      <c r="SGY132" s="118"/>
      <c r="SGZ132" s="118"/>
      <c r="SHA132" s="118"/>
      <c r="SHB132" s="118"/>
      <c r="SHC132" s="118"/>
      <c r="SHD132" s="118"/>
      <c r="SHE132" s="118"/>
      <c r="SHF132" s="118"/>
      <c r="SHG132" s="118"/>
      <c r="SHH132" s="118"/>
      <c r="SHI132" s="118"/>
      <c r="SHJ132" s="118"/>
      <c r="SHK132" s="118"/>
      <c r="SHL132" s="118"/>
      <c r="SHM132" s="118"/>
      <c r="SHN132" s="118"/>
      <c r="SHO132" s="118"/>
      <c r="SHP132" s="118"/>
      <c r="SHQ132" s="118"/>
      <c r="SHR132" s="118"/>
      <c r="SHS132" s="118"/>
      <c r="SHT132" s="118"/>
      <c r="SHU132" s="118"/>
      <c r="SHV132" s="118"/>
      <c r="SHW132" s="118"/>
      <c r="SHX132" s="118"/>
      <c r="SHY132" s="118"/>
      <c r="SHZ132" s="118"/>
      <c r="SIA132" s="118"/>
      <c r="SIB132" s="118"/>
      <c r="SIC132" s="118"/>
      <c r="SID132" s="118"/>
      <c r="SIE132" s="118"/>
      <c r="SIF132" s="118"/>
      <c r="SIG132" s="118"/>
      <c r="SIH132" s="118"/>
      <c r="SII132" s="118"/>
      <c r="SIJ132" s="118"/>
      <c r="SIK132" s="118"/>
      <c r="SIL132" s="118"/>
      <c r="SIM132" s="118"/>
      <c r="SIN132" s="118"/>
      <c r="SIO132" s="118"/>
      <c r="SIP132" s="118"/>
      <c r="SIQ132" s="118"/>
      <c r="SIR132" s="118"/>
      <c r="SIS132" s="118"/>
      <c r="SIT132" s="118"/>
      <c r="SIU132" s="118"/>
      <c r="SIV132" s="118"/>
      <c r="SIW132" s="118"/>
      <c r="SIX132" s="118"/>
      <c r="SIY132" s="118"/>
      <c r="SIZ132" s="118"/>
      <c r="SJA132" s="118"/>
      <c r="SJB132" s="118"/>
      <c r="SJC132" s="118"/>
      <c r="SJD132" s="118"/>
      <c r="SJE132" s="118"/>
      <c r="SJF132" s="118"/>
      <c r="SJG132" s="118"/>
      <c r="SJH132" s="118"/>
      <c r="SJI132" s="118"/>
      <c r="SJJ132" s="118"/>
      <c r="SJK132" s="118"/>
      <c r="SJL132" s="118"/>
      <c r="SJM132" s="118"/>
      <c r="SJN132" s="118"/>
      <c r="SJO132" s="118"/>
      <c r="SJP132" s="118"/>
      <c r="SJQ132" s="118"/>
      <c r="SJR132" s="118"/>
      <c r="SJS132" s="118"/>
      <c r="SJT132" s="118"/>
      <c r="SJU132" s="118"/>
      <c r="SJV132" s="118"/>
      <c r="SJW132" s="118"/>
      <c r="SJX132" s="118"/>
      <c r="SJY132" s="118"/>
      <c r="SJZ132" s="118"/>
      <c r="SKA132" s="118"/>
      <c r="SKB132" s="118"/>
      <c r="SKC132" s="118"/>
      <c r="SKD132" s="118"/>
      <c r="SKE132" s="118"/>
      <c r="SKF132" s="118"/>
      <c r="SKG132" s="118"/>
      <c r="SKH132" s="118"/>
      <c r="SKI132" s="118"/>
      <c r="SKJ132" s="118"/>
      <c r="SKK132" s="118"/>
      <c r="SKL132" s="118"/>
      <c r="SKM132" s="118"/>
      <c r="SKN132" s="118"/>
      <c r="SKO132" s="118"/>
      <c r="SKP132" s="118"/>
      <c r="SKQ132" s="118"/>
      <c r="SKR132" s="118"/>
      <c r="SKS132" s="118"/>
      <c r="SKT132" s="118"/>
      <c r="SKU132" s="118"/>
      <c r="SKV132" s="118"/>
      <c r="SKW132" s="118"/>
      <c r="SKX132" s="118"/>
      <c r="SKY132" s="118"/>
      <c r="SKZ132" s="118"/>
      <c r="SLA132" s="118"/>
      <c r="SLB132" s="118"/>
      <c r="SLC132" s="118"/>
      <c r="SLD132" s="118"/>
      <c r="SLE132" s="118"/>
      <c r="SLF132" s="118"/>
      <c r="SLG132" s="118"/>
      <c r="SLH132" s="118"/>
      <c r="SLI132" s="118"/>
      <c r="SLJ132" s="118"/>
      <c r="SLK132" s="118"/>
      <c r="SLL132" s="118"/>
      <c r="SLM132" s="118"/>
      <c r="SLN132" s="118"/>
      <c r="SLO132" s="118"/>
      <c r="SLP132" s="118"/>
      <c r="SLQ132" s="118"/>
      <c r="SLR132" s="118"/>
      <c r="SLS132" s="118"/>
      <c r="SLT132" s="118"/>
      <c r="SLU132" s="118"/>
      <c r="SLV132" s="118"/>
      <c r="SLW132" s="118"/>
      <c r="SLX132" s="118"/>
      <c r="SLY132" s="118"/>
      <c r="SLZ132" s="118"/>
      <c r="SMA132" s="118"/>
      <c r="SMB132" s="118"/>
      <c r="SMC132" s="118"/>
      <c r="SMD132" s="118"/>
      <c r="SME132" s="118"/>
      <c r="SMF132" s="118"/>
      <c r="SMG132" s="118"/>
      <c r="SMH132" s="118"/>
      <c r="SMI132" s="118"/>
      <c r="SMJ132" s="118"/>
      <c r="SMK132" s="118"/>
      <c r="SML132" s="118"/>
      <c r="SMM132" s="118"/>
      <c r="SMN132" s="118"/>
      <c r="SMO132" s="118"/>
      <c r="SMP132" s="118"/>
      <c r="SMQ132" s="118"/>
      <c r="SMR132" s="118"/>
      <c r="SMS132" s="118"/>
      <c r="SMT132" s="118"/>
      <c r="SMU132" s="118"/>
      <c r="SMV132" s="118"/>
      <c r="SMW132" s="118"/>
      <c r="SMX132" s="118"/>
      <c r="SMY132" s="118"/>
      <c r="SMZ132" s="118"/>
      <c r="SNA132" s="118"/>
      <c r="SNB132" s="118"/>
      <c r="SNC132" s="118"/>
      <c r="SND132" s="118"/>
      <c r="SNE132" s="118"/>
      <c r="SNF132" s="118"/>
      <c r="SNG132" s="118"/>
      <c r="SNH132" s="118"/>
      <c r="SNI132" s="118"/>
      <c r="SNJ132" s="118"/>
      <c r="SNK132" s="118"/>
      <c r="SNL132" s="118"/>
      <c r="SNM132" s="118"/>
      <c r="SNN132" s="118"/>
      <c r="SNO132" s="118"/>
      <c r="SNP132" s="118"/>
      <c r="SNQ132" s="118"/>
      <c r="SNR132" s="118"/>
      <c r="SNS132" s="118"/>
      <c r="SNT132" s="118"/>
      <c r="SNU132" s="118"/>
      <c r="SNV132" s="118"/>
      <c r="SNW132" s="118"/>
      <c r="SNX132" s="118"/>
      <c r="SNY132" s="118"/>
      <c r="SNZ132" s="118"/>
      <c r="SOA132" s="118"/>
      <c r="SOB132" s="118"/>
      <c r="SOC132" s="118"/>
      <c r="SOD132" s="118"/>
      <c r="SOE132" s="118"/>
      <c r="SOF132" s="118"/>
      <c r="SOG132" s="118"/>
      <c r="SOH132" s="118"/>
      <c r="SOI132" s="118"/>
      <c r="SOJ132" s="118"/>
      <c r="SOK132" s="118"/>
      <c r="SOL132" s="118"/>
      <c r="SOM132" s="118"/>
      <c r="SON132" s="118"/>
      <c r="SOO132" s="118"/>
      <c r="SOP132" s="118"/>
      <c r="SOQ132" s="118"/>
      <c r="SOR132" s="118"/>
      <c r="SOS132" s="118"/>
      <c r="SOT132" s="118"/>
      <c r="SOU132" s="118"/>
      <c r="SOV132" s="118"/>
      <c r="SOW132" s="118"/>
      <c r="SOX132" s="118"/>
      <c r="SOY132" s="118"/>
      <c r="SOZ132" s="118"/>
      <c r="SPA132" s="118"/>
      <c r="SPB132" s="118"/>
      <c r="SPC132" s="118"/>
      <c r="SPD132" s="118"/>
      <c r="SPE132" s="118"/>
      <c r="SPF132" s="118"/>
      <c r="SPG132" s="118"/>
      <c r="SPH132" s="118"/>
      <c r="SPI132" s="118"/>
      <c r="SPJ132" s="118"/>
      <c r="SPK132" s="118"/>
      <c r="SPL132" s="118"/>
      <c r="SPM132" s="118"/>
      <c r="SPN132" s="118"/>
      <c r="SPO132" s="118"/>
      <c r="SPP132" s="118"/>
      <c r="SPQ132" s="118"/>
      <c r="SPR132" s="118"/>
      <c r="SPS132" s="118"/>
      <c r="SPT132" s="118"/>
      <c r="SPU132" s="118"/>
      <c r="SPV132" s="118"/>
      <c r="SPW132" s="118"/>
      <c r="SPX132" s="118"/>
      <c r="SPY132" s="118"/>
      <c r="SPZ132" s="118"/>
      <c r="SQA132" s="118"/>
      <c r="SQB132" s="118"/>
      <c r="SQC132" s="118"/>
      <c r="SQD132" s="118"/>
      <c r="SQE132" s="118"/>
      <c r="SQF132" s="118"/>
      <c r="SQG132" s="118"/>
      <c r="SQH132" s="118"/>
      <c r="SQI132" s="118"/>
      <c r="SQJ132" s="118"/>
      <c r="SQK132" s="118"/>
      <c r="SQL132" s="118"/>
      <c r="SQM132" s="118"/>
      <c r="SQN132" s="118"/>
      <c r="SQO132" s="118"/>
      <c r="SQP132" s="118"/>
      <c r="SQQ132" s="118"/>
      <c r="SQR132" s="118"/>
      <c r="SQS132" s="118"/>
      <c r="SQT132" s="118"/>
      <c r="SQU132" s="118"/>
      <c r="SQV132" s="118"/>
      <c r="SQW132" s="118"/>
      <c r="SQX132" s="118"/>
      <c r="SQY132" s="118"/>
      <c r="SQZ132" s="118"/>
      <c r="SRA132" s="118"/>
      <c r="SRB132" s="118"/>
      <c r="SRC132" s="118"/>
      <c r="SRD132" s="118"/>
      <c r="SRE132" s="118"/>
      <c r="SRF132" s="118"/>
      <c r="SRG132" s="118"/>
      <c r="SRH132" s="118"/>
      <c r="SRI132" s="118"/>
      <c r="SRJ132" s="118"/>
      <c r="SRK132" s="118"/>
      <c r="SRL132" s="118"/>
      <c r="SRM132" s="118"/>
      <c r="SRN132" s="118"/>
      <c r="SRO132" s="118"/>
      <c r="SRP132" s="118"/>
      <c r="SRQ132" s="118"/>
      <c r="SRR132" s="118"/>
      <c r="SRS132" s="118"/>
      <c r="SRT132" s="118"/>
      <c r="SRU132" s="118"/>
      <c r="SRV132" s="118"/>
      <c r="SRW132" s="118"/>
      <c r="SRX132" s="118"/>
      <c r="SRY132" s="118"/>
      <c r="SRZ132" s="118"/>
      <c r="SSA132" s="118"/>
      <c r="SSB132" s="118"/>
      <c r="SSC132" s="118"/>
      <c r="SSD132" s="118"/>
      <c r="SSE132" s="118"/>
      <c r="SSF132" s="118"/>
      <c r="SSG132" s="118"/>
      <c r="SSH132" s="118"/>
      <c r="SSI132" s="118"/>
      <c r="SSJ132" s="118"/>
      <c r="SSK132" s="118"/>
      <c r="SSL132" s="118"/>
      <c r="SSM132" s="118"/>
      <c r="SSN132" s="118"/>
      <c r="SSO132" s="118"/>
      <c r="SSP132" s="118"/>
      <c r="SSQ132" s="118"/>
      <c r="SSR132" s="118"/>
      <c r="SSS132" s="118"/>
      <c r="SST132" s="118"/>
      <c r="SSU132" s="118"/>
      <c r="SSV132" s="118"/>
      <c r="SSW132" s="118"/>
      <c r="SSX132" s="118"/>
      <c r="SSY132" s="118"/>
      <c r="SSZ132" s="118"/>
      <c r="STA132" s="118"/>
      <c r="STB132" s="118"/>
      <c r="STC132" s="118"/>
      <c r="STD132" s="118"/>
      <c r="STE132" s="118"/>
      <c r="STF132" s="118"/>
      <c r="STG132" s="118"/>
      <c r="STH132" s="118"/>
      <c r="STI132" s="118"/>
      <c r="STJ132" s="118"/>
      <c r="STK132" s="118"/>
      <c r="STL132" s="118"/>
      <c r="STM132" s="118"/>
      <c r="STN132" s="118"/>
      <c r="STO132" s="118"/>
      <c r="STP132" s="118"/>
      <c r="STQ132" s="118"/>
      <c r="STR132" s="118"/>
      <c r="STS132" s="118"/>
      <c r="STT132" s="118"/>
      <c r="STU132" s="118"/>
      <c r="STV132" s="118"/>
      <c r="STW132" s="118"/>
      <c r="STX132" s="118"/>
      <c r="STY132" s="118"/>
      <c r="STZ132" s="118"/>
      <c r="SUA132" s="118"/>
      <c r="SUB132" s="118"/>
      <c r="SUC132" s="118"/>
      <c r="SUD132" s="118"/>
      <c r="SUE132" s="118"/>
      <c r="SUF132" s="118"/>
      <c r="SUG132" s="118"/>
      <c r="SUH132" s="118"/>
      <c r="SUI132" s="118"/>
      <c r="SUJ132" s="118"/>
      <c r="SUK132" s="118"/>
      <c r="SUL132" s="118"/>
      <c r="SUM132" s="118"/>
      <c r="SUN132" s="118"/>
      <c r="SUO132" s="118"/>
      <c r="SUP132" s="118"/>
      <c r="SUQ132" s="118"/>
      <c r="SUR132" s="118"/>
      <c r="SUS132" s="118"/>
      <c r="SUT132" s="118"/>
      <c r="SUU132" s="118"/>
      <c r="SUV132" s="118"/>
      <c r="SUW132" s="118"/>
      <c r="SUX132" s="118"/>
      <c r="SUY132" s="118"/>
      <c r="SUZ132" s="118"/>
      <c r="SVA132" s="118"/>
      <c r="SVB132" s="118"/>
      <c r="SVC132" s="118"/>
      <c r="SVD132" s="118"/>
      <c r="SVE132" s="118"/>
      <c r="SVF132" s="118"/>
      <c r="SVG132" s="118"/>
      <c r="SVH132" s="118"/>
      <c r="SVI132" s="118"/>
      <c r="SVJ132" s="118"/>
      <c r="SVK132" s="118"/>
      <c r="SVL132" s="118"/>
      <c r="SVM132" s="118"/>
      <c r="SVN132" s="118"/>
      <c r="SVO132" s="118"/>
      <c r="SVP132" s="118"/>
      <c r="SVQ132" s="118"/>
      <c r="SVR132" s="118"/>
      <c r="SVS132" s="118"/>
      <c r="SVT132" s="118"/>
      <c r="SVU132" s="118"/>
      <c r="SVV132" s="118"/>
      <c r="SVW132" s="118"/>
      <c r="SVX132" s="118"/>
      <c r="SVY132" s="118"/>
      <c r="SVZ132" s="118"/>
      <c r="SWA132" s="118"/>
      <c r="SWB132" s="118"/>
      <c r="SWC132" s="118"/>
      <c r="SWD132" s="118"/>
      <c r="SWE132" s="118"/>
      <c r="SWF132" s="118"/>
      <c r="SWG132" s="118"/>
      <c r="SWH132" s="118"/>
      <c r="SWI132" s="118"/>
      <c r="SWJ132" s="118"/>
      <c r="SWK132" s="118"/>
      <c r="SWL132" s="118"/>
      <c r="SWM132" s="118"/>
      <c r="SWN132" s="118"/>
      <c r="SWO132" s="118"/>
      <c r="SWP132" s="118"/>
      <c r="SWQ132" s="118"/>
      <c r="SWR132" s="118"/>
      <c r="SWS132" s="118"/>
      <c r="SWT132" s="118"/>
      <c r="SWU132" s="118"/>
      <c r="SWV132" s="118"/>
      <c r="SWW132" s="118"/>
      <c r="SWX132" s="118"/>
      <c r="SWY132" s="118"/>
      <c r="SWZ132" s="118"/>
      <c r="SXA132" s="118"/>
      <c r="SXB132" s="118"/>
      <c r="SXC132" s="118"/>
      <c r="SXD132" s="118"/>
      <c r="SXE132" s="118"/>
      <c r="SXF132" s="118"/>
      <c r="SXG132" s="118"/>
      <c r="SXH132" s="118"/>
      <c r="SXI132" s="118"/>
      <c r="SXJ132" s="118"/>
      <c r="SXK132" s="118"/>
      <c r="SXL132" s="118"/>
      <c r="SXM132" s="118"/>
      <c r="SXN132" s="118"/>
      <c r="SXO132" s="118"/>
      <c r="SXP132" s="118"/>
      <c r="SXQ132" s="118"/>
      <c r="SXR132" s="118"/>
      <c r="SXS132" s="118"/>
      <c r="SXT132" s="118"/>
      <c r="SXU132" s="118"/>
      <c r="SXV132" s="118"/>
      <c r="SXW132" s="118"/>
      <c r="SXX132" s="118"/>
      <c r="SXY132" s="118"/>
      <c r="SXZ132" s="118"/>
      <c r="SYA132" s="118"/>
      <c r="SYB132" s="118"/>
      <c r="SYC132" s="118"/>
      <c r="SYD132" s="118"/>
      <c r="SYE132" s="118"/>
      <c r="SYF132" s="118"/>
      <c r="SYG132" s="118"/>
      <c r="SYH132" s="118"/>
      <c r="SYI132" s="118"/>
      <c r="SYJ132" s="118"/>
      <c r="SYK132" s="118"/>
      <c r="SYL132" s="118"/>
      <c r="SYM132" s="118"/>
      <c r="SYN132" s="118"/>
      <c r="SYO132" s="118"/>
      <c r="SYP132" s="118"/>
      <c r="SYQ132" s="118"/>
      <c r="SYR132" s="118"/>
      <c r="SYS132" s="118"/>
      <c r="SYT132" s="118"/>
      <c r="SYU132" s="118"/>
      <c r="SYV132" s="118"/>
      <c r="SYW132" s="118"/>
      <c r="SYX132" s="118"/>
      <c r="SYY132" s="118"/>
      <c r="SYZ132" s="118"/>
      <c r="SZA132" s="118"/>
      <c r="SZB132" s="118"/>
      <c r="SZC132" s="118"/>
      <c r="SZD132" s="118"/>
      <c r="SZE132" s="118"/>
      <c r="SZF132" s="118"/>
      <c r="SZG132" s="118"/>
      <c r="SZH132" s="118"/>
      <c r="SZI132" s="118"/>
      <c r="SZJ132" s="118"/>
      <c r="SZK132" s="118"/>
      <c r="SZL132" s="118"/>
      <c r="SZM132" s="118"/>
      <c r="SZN132" s="118"/>
      <c r="SZO132" s="118"/>
      <c r="SZP132" s="118"/>
      <c r="SZQ132" s="118"/>
      <c r="SZR132" s="118"/>
      <c r="SZS132" s="118"/>
      <c r="SZT132" s="118"/>
      <c r="SZU132" s="118"/>
      <c r="SZV132" s="118"/>
      <c r="SZW132" s="118"/>
      <c r="SZX132" s="118"/>
      <c r="SZY132" s="118"/>
      <c r="SZZ132" s="118"/>
      <c r="TAA132" s="118"/>
      <c r="TAB132" s="118"/>
      <c r="TAC132" s="118"/>
      <c r="TAD132" s="118"/>
      <c r="TAE132" s="118"/>
      <c r="TAF132" s="118"/>
      <c r="TAG132" s="118"/>
      <c r="TAH132" s="118"/>
      <c r="TAI132" s="118"/>
      <c r="TAJ132" s="118"/>
      <c r="TAK132" s="118"/>
      <c r="TAL132" s="118"/>
      <c r="TAM132" s="118"/>
      <c r="TAN132" s="118"/>
      <c r="TAO132" s="118"/>
      <c r="TAP132" s="118"/>
      <c r="TAQ132" s="118"/>
      <c r="TAR132" s="118"/>
      <c r="TAS132" s="118"/>
      <c r="TAT132" s="118"/>
      <c r="TAU132" s="118"/>
      <c r="TAV132" s="118"/>
      <c r="TAW132" s="118"/>
      <c r="TAX132" s="118"/>
      <c r="TAY132" s="118"/>
      <c r="TAZ132" s="118"/>
      <c r="TBA132" s="118"/>
      <c r="TBB132" s="118"/>
      <c r="TBC132" s="118"/>
      <c r="TBD132" s="118"/>
      <c r="TBE132" s="118"/>
      <c r="TBF132" s="118"/>
      <c r="TBG132" s="118"/>
      <c r="TBH132" s="118"/>
      <c r="TBI132" s="118"/>
      <c r="TBJ132" s="118"/>
      <c r="TBK132" s="118"/>
      <c r="TBL132" s="118"/>
      <c r="TBM132" s="118"/>
      <c r="TBN132" s="118"/>
      <c r="TBO132" s="118"/>
      <c r="TBP132" s="118"/>
      <c r="TBQ132" s="118"/>
      <c r="TBR132" s="118"/>
      <c r="TBS132" s="118"/>
      <c r="TBT132" s="118"/>
      <c r="TBU132" s="118"/>
      <c r="TBV132" s="118"/>
      <c r="TBW132" s="118"/>
      <c r="TBX132" s="118"/>
      <c r="TBY132" s="118"/>
      <c r="TBZ132" s="118"/>
      <c r="TCA132" s="118"/>
      <c r="TCB132" s="118"/>
      <c r="TCC132" s="118"/>
      <c r="TCD132" s="118"/>
      <c r="TCE132" s="118"/>
      <c r="TCF132" s="118"/>
      <c r="TCG132" s="118"/>
      <c r="TCH132" s="118"/>
      <c r="TCI132" s="118"/>
      <c r="TCJ132" s="118"/>
      <c r="TCK132" s="118"/>
      <c r="TCL132" s="118"/>
      <c r="TCM132" s="118"/>
      <c r="TCN132" s="118"/>
      <c r="TCO132" s="118"/>
      <c r="TCP132" s="118"/>
      <c r="TCQ132" s="118"/>
      <c r="TCR132" s="118"/>
      <c r="TCS132" s="118"/>
      <c r="TCT132" s="118"/>
      <c r="TCU132" s="118"/>
      <c r="TCV132" s="118"/>
      <c r="TCW132" s="118"/>
      <c r="TCX132" s="118"/>
      <c r="TCY132" s="118"/>
      <c r="TCZ132" s="118"/>
      <c r="TDA132" s="118"/>
      <c r="TDB132" s="118"/>
      <c r="TDC132" s="118"/>
      <c r="TDD132" s="118"/>
      <c r="TDE132" s="118"/>
      <c r="TDF132" s="118"/>
      <c r="TDG132" s="118"/>
      <c r="TDH132" s="118"/>
      <c r="TDI132" s="118"/>
      <c r="TDJ132" s="118"/>
      <c r="TDK132" s="118"/>
      <c r="TDL132" s="118"/>
      <c r="TDM132" s="118"/>
      <c r="TDN132" s="118"/>
      <c r="TDO132" s="118"/>
      <c r="TDP132" s="118"/>
      <c r="TDQ132" s="118"/>
      <c r="TDR132" s="118"/>
      <c r="TDS132" s="118"/>
      <c r="TDT132" s="118"/>
      <c r="TDU132" s="118"/>
      <c r="TDV132" s="118"/>
      <c r="TDW132" s="118"/>
      <c r="TDX132" s="118"/>
      <c r="TDY132" s="118"/>
      <c r="TDZ132" s="118"/>
      <c r="TEA132" s="118"/>
      <c r="TEB132" s="118"/>
      <c r="TEC132" s="118"/>
      <c r="TED132" s="118"/>
      <c r="TEE132" s="118"/>
      <c r="TEF132" s="118"/>
      <c r="TEG132" s="118"/>
      <c r="TEH132" s="118"/>
      <c r="TEI132" s="118"/>
      <c r="TEJ132" s="118"/>
      <c r="TEK132" s="118"/>
      <c r="TEL132" s="118"/>
      <c r="TEM132" s="118"/>
      <c r="TEN132" s="118"/>
      <c r="TEO132" s="118"/>
      <c r="TEP132" s="118"/>
      <c r="TEQ132" s="118"/>
      <c r="TER132" s="118"/>
      <c r="TES132" s="118"/>
      <c r="TET132" s="118"/>
      <c r="TEU132" s="118"/>
      <c r="TEV132" s="118"/>
      <c r="TEW132" s="118"/>
      <c r="TEX132" s="118"/>
      <c r="TEY132" s="118"/>
      <c r="TEZ132" s="118"/>
      <c r="TFA132" s="118"/>
      <c r="TFB132" s="118"/>
      <c r="TFC132" s="118"/>
      <c r="TFD132" s="118"/>
      <c r="TFE132" s="118"/>
      <c r="TFF132" s="118"/>
      <c r="TFG132" s="118"/>
      <c r="TFH132" s="118"/>
      <c r="TFI132" s="118"/>
      <c r="TFJ132" s="118"/>
      <c r="TFK132" s="118"/>
      <c r="TFL132" s="118"/>
      <c r="TFM132" s="118"/>
      <c r="TFN132" s="118"/>
      <c r="TFO132" s="118"/>
      <c r="TFP132" s="118"/>
      <c r="TFQ132" s="118"/>
      <c r="TFR132" s="118"/>
      <c r="TFS132" s="118"/>
      <c r="TFT132" s="118"/>
      <c r="TFU132" s="118"/>
      <c r="TFV132" s="118"/>
      <c r="TFW132" s="118"/>
      <c r="TFX132" s="118"/>
      <c r="TFY132" s="118"/>
      <c r="TFZ132" s="118"/>
      <c r="TGA132" s="118"/>
      <c r="TGB132" s="118"/>
      <c r="TGC132" s="118"/>
      <c r="TGD132" s="118"/>
      <c r="TGE132" s="118"/>
      <c r="TGF132" s="118"/>
      <c r="TGG132" s="118"/>
      <c r="TGH132" s="118"/>
      <c r="TGI132" s="118"/>
      <c r="TGJ132" s="118"/>
      <c r="TGK132" s="118"/>
      <c r="TGL132" s="118"/>
      <c r="TGM132" s="118"/>
      <c r="TGN132" s="118"/>
      <c r="TGO132" s="118"/>
      <c r="TGP132" s="118"/>
      <c r="TGQ132" s="118"/>
      <c r="TGR132" s="118"/>
      <c r="TGS132" s="118"/>
      <c r="TGT132" s="118"/>
      <c r="TGU132" s="118"/>
      <c r="TGV132" s="118"/>
      <c r="TGW132" s="118"/>
      <c r="TGX132" s="118"/>
      <c r="TGY132" s="118"/>
      <c r="TGZ132" s="118"/>
      <c r="THA132" s="118"/>
      <c r="THB132" s="118"/>
      <c r="THC132" s="118"/>
      <c r="THD132" s="118"/>
      <c r="THE132" s="118"/>
      <c r="THF132" s="118"/>
      <c r="THG132" s="118"/>
      <c r="THH132" s="118"/>
      <c r="THI132" s="118"/>
      <c r="THJ132" s="118"/>
      <c r="THK132" s="118"/>
      <c r="THL132" s="118"/>
      <c r="THM132" s="118"/>
      <c r="THN132" s="118"/>
      <c r="THO132" s="118"/>
      <c r="THP132" s="118"/>
      <c r="THQ132" s="118"/>
      <c r="THR132" s="118"/>
      <c r="THS132" s="118"/>
      <c r="THT132" s="118"/>
      <c r="THU132" s="118"/>
      <c r="THV132" s="118"/>
      <c r="THW132" s="118"/>
      <c r="THX132" s="118"/>
      <c r="THY132" s="118"/>
      <c r="THZ132" s="118"/>
      <c r="TIA132" s="118"/>
      <c r="TIB132" s="118"/>
      <c r="TIC132" s="118"/>
      <c r="TID132" s="118"/>
      <c r="TIE132" s="118"/>
      <c r="TIF132" s="118"/>
      <c r="TIG132" s="118"/>
      <c r="TIH132" s="118"/>
      <c r="TII132" s="118"/>
      <c r="TIJ132" s="118"/>
      <c r="TIK132" s="118"/>
      <c r="TIL132" s="118"/>
      <c r="TIM132" s="118"/>
      <c r="TIN132" s="118"/>
      <c r="TIO132" s="118"/>
      <c r="TIP132" s="118"/>
      <c r="TIQ132" s="118"/>
      <c r="TIR132" s="118"/>
      <c r="TIS132" s="118"/>
      <c r="TIT132" s="118"/>
      <c r="TIU132" s="118"/>
      <c r="TIV132" s="118"/>
      <c r="TIW132" s="118"/>
      <c r="TIX132" s="118"/>
      <c r="TIY132" s="118"/>
      <c r="TIZ132" s="118"/>
      <c r="TJA132" s="118"/>
      <c r="TJB132" s="118"/>
      <c r="TJC132" s="118"/>
      <c r="TJD132" s="118"/>
      <c r="TJE132" s="118"/>
      <c r="TJF132" s="118"/>
      <c r="TJG132" s="118"/>
      <c r="TJH132" s="118"/>
      <c r="TJI132" s="118"/>
      <c r="TJJ132" s="118"/>
      <c r="TJK132" s="118"/>
      <c r="TJL132" s="118"/>
      <c r="TJM132" s="118"/>
      <c r="TJN132" s="118"/>
      <c r="TJO132" s="118"/>
      <c r="TJP132" s="118"/>
      <c r="TJQ132" s="118"/>
      <c r="TJR132" s="118"/>
      <c r="TJS132" s="118"/>
      <c r="TJT132" s="118"/>
      <c r="TJU132" s="118"/>
      <c r="TJV132" s="118"/>
      <c r="TJW132" s="118"/>
      <c r="TJX132" s="118"/>
      <c r="TJY132" s="118"/>
      <c r="TJZ132" s="118"/>
      <c r="TKA132" s="118"/>
      <c r="TKB132" s="118"/>
      <c r="TKC132" s="118"/>
      <c r="TKD132" s="118"/>
      <c r="TKE132" s="118"/>
      <c r="TKF132" s="118"/>
      <c r="TKG132" s="118"/>
      <c r="TKH132" s="118"/>
      <c r="TKI132" s="118"/>
      <c r="TKJ132" s="118"/>
      <c r="TKK132" s="118"/>
      <c r="TKL132" s="118"/>
      <c r="TKM132" s="118"/>
      <c r="TKN132" s="118"/>
      <c r="TKO132" s="118"/>
      <c r="TKP132" s="118"/>
      <c r="TKQ132" s="118"/>
      <c r="TKR132" s="118"/>
      <c r="TKS132" s="118"/>
      <c r="TKT132" s="118"/>
      <c r="TKU132" s="118"/>
      <c r="TKV132" s="118"/>
      <c r="TKW132" s="118"/>
      <c r="TKX132" s="118"/>
      <c r="TKY132" s="118"/>
      <c r="TKZ132" s="118"/>
      <c r="TLA132" s="118"/>
      <c r="TLB132" s="118"/>
      <c r="TLC132" s="118"/>
      <c r="TLD132" s="118"/>
      <c r="TLE132" s="118"/>
      <c r="TLF132" s="118"/>
      <c r="TLG132" s="118"/>
      <c r="TLH132" s="118"/>
      <c r="TLI132" s="118"/>
      <c r="TLJ132" s="118"/>
      <c r="TLK132" s="118"/>
      <c r="TLL132" s="118"/>
      <c r="TLM132" s="118"/>
      <c r="TLN132" s="118"/>
      <c r="TLO132" s="118"/>
      <c r="TLP132" s="118"/>
      <c r="TLQ132" s="118"/>
      <c r="TLR132" s="118"/>
      <c r="TLS132" s="118"/>
      <c r="TLT132" s="118"/>
      <c r="TLU132" s="118"/>
      <c r="TLV132" s="118"/>
      <c r="TLW132" s="118"/>
      <c r="TLX132" s="118"/>
      <c r="TLY132" s="118"/>
      <c r="TLZ132" s="118"/>
      <c r="TMA132" s="118"/>
      <c r="TMB132" s="118"/>
      <c r="TMC132" s="118"/>
      <c r="TMD132" s="118"/>
      <c r="TME132" s="118"/>
      <c r="TMF132" s="118"/>
      <c r="TMG132" s="118"/>
      <c r="TMH132" s="118"/>
      <c r="TMI132" s="118"/>
      <c r="TMJ132" s="118"/>
      <c r="TMK132" s="118"/>
      <c r="TML132" s="118"/>
      <c r="TMM132" s="118"/>
      <c r="TMN132" s="118"/>
      <c r="TMO132" s="118"/>
      <c r="TMP132" s="118"/>
      <c r="TMQ132" s="118"/>
      <c r="TMR132" s="118"/>
      <c r="TMS132" s="118"/>
      <c r="TMT132" s="118"/>
      <c r="TMU132" s="118"/>
      <c r="TMV132" s="118"/>
      <c r="TMW132" s="118"/>
      <c r="TMX132" s="118"/>
      <c r="TMY132" s="118"/>
      <c r="TMZ132" s="118"/>
      <c r="TNA132" s="118"/>
      <c r="TNB132" s="118"/>
      <c r="TNC132" s="118"/>
      <c r="TND132" s="118"/>
      <c r="TNE132" s="118"/>
      <c r="TNF132" s="118"/>
      <c r="TNG132" s="118"/>
      <c r="TNH132" s="118"/>
      <c r="TNI132" s="118"/>
      <c r="TNJ132" s="118"/>
      <c r="TNK132" s="118"/>
      <c r="TNL132" s="118"/>
      <c r="TNM132" s="118"/>
      <c r="TNN132" s="118"/>
      <c r="TNO132" s="118"/>
      <c r="TNP132" s="118"/>
      <c r="TNQ132" s="118"/>
      <c r="TNR132" s="118"/>
      <c r="TNS132" s="118"/>
      <c r="TNT132" s="118"/>
      <c r="TNU132" s="118"/>
      <c r="TNV132" s="118"/>
      <c r="TNW132" s="118"/>
      <c r="TNX132" s="118"/>
      <c r="TNY132" s="118"/>
      <c r="TNZ132" s="118"/>
      <c r="TOA132" s="118"/>
      <c r="TOB132" s="118"/>
      <c r="TOC132" s="118"/>
      <c r="TOD132" s="118"/>
      <c r="TOE132" s="118"/>
      <c r="TOF132" s="118"/>
      <c r="TOG132" s="118"/>
      <c r="TOH132" s="118"/>
      <c r="TOI132" s="118"/>
      <c r="TOJ132" s="118"/>
      <c r="TOK132" s="118"/>
      <c r="TOL132" s="118"/>
      <c r="TOM132" s="118"/>
      <c r="TON132" s="118"/>
      <c r="TOO132" s="118"/>
      <c r="TOP132" s="118"/>
      <c r="TOQ132" s="118"/>
      <c r="TOR132" s="118"/>
      <c r="TOS132" s="118"/>
      <c r="TOT132" s="118"/>
      <c r="TOU132" s="118"/>
      <c r="TOV132" s="118"/>
      <c r="TOW132" s="118"/>
      <c r="TOX132" s="118"/>
      <c r="TOY132" s="118"/>
      <c r="TOZ132" s="118"/>
      <c r="TPA132" s="118"/>
      <c r="TPB132" s="118"/>
      <c r="TPC132" s="118"/>
      <c r="TPD132" s="118"/>
      <c r="TPE132" s="118"/>
      <c r="TPF132" s="118"/>
      <c r="TPG132" s="118"/>
      <c r="TPH132" s="118"/>
      <c r="TPI132" s="118"/>
      <c r="TPJ132" s="118"/>
      <c r="TPK132" s="118"/>
      <c r="TPL132" s="118"/>
      <c r="TPM132" s="118"/>
      <c r="TPN132" s="118"/>
      <c r="TPO132" s="118"/>
      <c r="TPP132" s="118"/>
      <c r="TPQ132" s="118"/>
      <c r="TPR132" s="118"/>
      <c r="TPS132" s="118"/>
      <c r="TPT132" s="118"/>
      <c r="TPU132" s="118"/>
      <c r="TPV132" s="118"/>
      <c r="TPW132" s="118"/>
      <c r="TPX132" s="118"/>
      <c r="TPY132" s="118"/>
      <c r="TPZ132" s="118"/>
      <c r="TQA132" s="118"/>
      <c r="TQB132" s="118"/>
      <c r="TQC132" s="118"/>
      <c r="TQD132" s="118"/>
      <c r="TQE132" s="118"/>
      <c r="TQF132" s="118"/>
      <c r="TQG132" s="118"/>
      <c r="TQH132" s="118"/>
      <c r="TQI132" s="118"/>
      <c r="TQJ132" s="118"/>
      <c r="TQK132" s="118"/>
      <c r="TQL132" s="118"/>
      <c r="TQM132" s="118"/>
      <c r="TQN132" s="118"/>
      <c r="TQO132" s="118"/>
      <c r="TQP132" s="118"/>
      <c r="TQQ132" s="118"/>
      <c r="TQR132" s="118"/>
      <c r="TQS132" s="118"/>
      <c r="TQT132" s="118"/>
      <c r="TQU132" s="118"/>
      <c r="TQV132" s="118"/>
      <c r="TQW132" s="118"/>
      <c r="TQX132" s="118"/>
      <c r="TQY132" s="118"/>
      <c r="TQZ132" s="118"/>
      <c r="TRA132" s="118"/>
      <c r="TRB132" s="118"/>
      <c r="TRC132" s="118"/>
      <c r="TRD132" s="118"/>
      <c r="TRE132" s="118"/>
      <c r="TRF132" s="118"/>
      <c r="TRG132" s="118"/>
      <c r="TRH132" s="118"/>
      <c r="TRI132" s="118"/>
      <c r="TRJ132" s="118"/>
      <c r="TRK132" s="118"/>
      <c r="TRL132" s="118"/>
      <c r="TRM132" s="118"/>
      <c r="TRN132" s="118"/>
      <c r="TRO132" s="118"/>
      <c r="TRP132" s="118"/>
      <c r="TRQ132" s="118"/>
      <c r="TRR132" s="118"/>
      <c r="TRS132" s="118"/>
      <c r="TRT132" s="118"/>
      <c r="TRU132" s="118"/>
      <c r="TRV132" s="118"/>
      <c r="TRW132" s="118"/>
      <c r="TRX132" s="118"/>
      <c r="TRY132" s="118"/>
      <c r="TRZ132" s="118"/>
      <c r="TSA132" s="118"/>
      <c r="TSB132" s="118"/>
      <c r="TSC132" s="118"/>
      <c r="TSD132" s="118"/>
      <c r="TSE132" s="118"/>
      <c r="TSF132" s="118"/>
      <c r="TSG132" s="118"/>
      <c r="TSH132" s="118"/>
      <c r="TSI132" s="118"/>
      <c r="TSJ132" s="118"/>
      <c r="TSK132" s="118"/>
      <c r="TSL132" s="118"/>
      <c r="TSM132" s="118"/>
      <c r="TSN132" s="118"/>
      <c r="TSO132" s="118"/>
      <c r="TSP132" s="118"/>
      <c r="TSQ132" s="118"/>
      <c r="TSR132" s="118"/>
      <c r="TSS132" s="118"/>
      <c r="TST132" s="118"/>
      <c r="TSU132" s="118"/>
      <c r="TSV132" s="118"/>
      <c r="TSW132" s="118"/>
      <c r="TSX132" s="118"/>
      <c r="TSY132" s="118"/>
      <c r="TSZ132" s="118"/>
      <c r="TTA132" s="118"/>
      <c r="TTB132" s="118"/>
      <c r="TTC132" s="118"/>
      <c r="TTD132" s="118"/>
      <c r="TTE132" s="118"/>
      <c r="TTF132" s="118"/>
      <c r="TTG132" s="118"/>
      <c r="TTH132" s="118"/>
      <c r="TTI132" s="118"/>
      <c r="TTJ132" s="118"/>
      <c r="TTK132" s="118"/>
      <c r="TTL132" s="118"/>
      <c r="TTM132" s="118"/>
      <c r="TTN132" s="118"/>
      <c r="TTO132" s="118"/>
      <c r="TTP132" s="118"/>
      <c r="TTQ132" s="118"/>
      <c r="TTR132" s="118"/>
      <c r="TTS132" s="118"/>
      <c r="TTT132" s="118"/>
      <c r="TTU132" s="118"/>
      <c r="TTV132" s="118"/>
      <c r="TTW132" s="118"/>
      <c r="TTX132" s="118"/>
      <c r="TTY132" s="118"/>
      <c r="TTZ132" s="118"/>
      <c r="TUA132" s="118"/>
      <c r="TUB132" s="118"/>
      <c r="TUC132" s="118"/>
      <c r="TUD132" s="118"/>
      <c r="TUE132" s="118"/>
      <c r="TUF132" s="118"/>
      <c r="TUG132" s="118"/>
      <c r="TUH132" s="118"/>
      <c r="TUI132" s="118"/>
      <c r="TUJ132" s="118"/>
      <c r="TUK132" s="118"/>
      <c r="TUL132" s="118"/>
      <c r="TUM132" s="118"/>
      <c r="TUN132" s="118"/>
      <c r="TUO132" s="118"/>
      <c r="TUP132" s="118"/>
      <c r="TUQ132" s="118"/>
      <c r="TUR132" s="118"/>
      <c r="TUS132" s="118"/>
      <c r="TUT132" s="118"/>
      <c r="TUU132" s="118"/>
      <c r="TUV132" s="118"/>
      <c r="TUW132" s="118"/>
      <c r="TUX132" s="118"/>
      <c r="TUY132" s="118"/>
      <c r="TUZ132" s="118"/>
      <c r="TVA132" s="118"/>
      <c r="TVB132" s="118"/>
      <c r="TVC132" s="118"/>
      <c r="TVD132" s="118"/>
      <c r="TVE132" s="118"/>
      <c r="TVF132" s="118"/>
      <c r="TVG132" s="118"/>
      <c r="TVH132" s="118"/>
      <c r="TVI132" s="118"/>
      <c r="TVJ132" s="118"/>
      <c r="TVK132" s="118"/>
      <c r="TVL132" s="118"/>
      <c r="TVM132" s="118"/>
      <c r="TVN132" s="118"/>
      <c r="TVO132" s="118"/>
      <c r="TVP132" s="118"/>
      <c r="TVQ132" s="118"/>
      <c r="TVR132" s="118"/>
      <c r="TVS132" s="118"/>
      <c r="TVT132" s="118"/>
      <c r="TVU132" s="118"/>
      <c r="TVV132" s="118"/>
      <c r="TVW132" s="118"/>
      <c r="TVX132" s="118"/>
      <c r="TVY132" s="118"/>
      <c r="TVZ132" s="118"/>
      <c r="TWA132" s="118"/>
      <c r="TWB132" s="118"/>
      <c r="TWC132" s="118"/>
      <c r="TWD132" s="118"/>
      <c r="TWE132" s="118"/>
      <c r="TWF132" s="118"/>
      <c r="TWG132" s="118"/>
      <c r="TWH132" s="118"/>
      <c r="TWI132" s="118"/>
      <c r="TWJ132" s="118"/>
      <c r="TWK132" s="118"/>
      <c r="TWL132" s="118"/>
      <c r="TWM132" s="118"/>
      <c r="TWN132" s="118"/>
      <c r="TWO132" s="118"/>
      <c r="TWP132" s="118"/>
      <c r="TWQ132" s="118"/>
      <c r="TWR132" s="118"/>
      <c r="TWS132" s="118"/>
      <c r="TWT132" s="118"/>
      <c r="TWU132" s="118"/>
      <c r="TWV132" s="118"/>
      <c r="TWW132" s="118"/>
      <c r="TWX132" s="118"/>
      <c r="TWY132" s="118"/>
      <c r="TWZ132" s="118"/>
      <c r="TXA132" s="118"/>
      <c r="TXB132" s="118"/>
      <c r="TXC132" s="118"/>
      <c r="TXD132" s="118"/>
      <c r="TXE132" s="118"/>
      <c r="TXF132" s="118"/>
      <c r="TXG132" s="118"/>
      <c r="TXH132" s="118"/>
      <c r="TXI132" s="118"/>
      <c r="TXJ132" s="118"/>
      <c r="TXK132" s="118"/>
      <c r="TXL132" s="118"/>
      <c r="TXM132" s="118"/>
      <c r="TXN132" s="118"/>
      <c r="TXO132" s="118"/>
      <c r="TXP132" s="118"/>
      <c r="TXQ132" s="118"/>
      <c r="TXR132" s="118"/>
      <c r="TXS132" s="118"/>
      <c r="TXT132" s="118"/>
      <c r="TXU132" s="118"/>
      <c r="TXV132" s="118"/>
      <c r="TXW132" s="118"/>
      <c r="TXX132" s="118"/>
      <c r="TXY132" s="118"/>
      <c r="TXZ132" s="118"/>
      <c r="TYA132" s="118"/>
      <c r="TYB132" s="118"/>
      <c r="TYC132" s="118"/>
      <c r="TYD132" s="118"/>
      <c r="TYE132" s="118"/>
      <c r="TYF132" s="118"/>
      <c r="TYG132" s="118"/>
      <c r="TYH132" s="118"/>
      <c r="TYI132" s="118"/>
      <c r="TYJ132" s="118"/>
      <c r="TYK132" s="118"/>
      <c r="TYL132" s="118"/>
      <c r="TYM132" s="118"/>
      <c r="TYN132" s="118"/>
      <c r="TYO132" s="118"/>
      <c r="TYP132" s="118"/>
      <c r="TYQ132" s="118"/>
      <c r="TYR132" s="118"/>
      <c r="TYS132" s="118"/>
      <c r="TYT132" s="118"/>
      <c r="TYU132" s="118"/>
      <c r="TYV132" s="118"/>
      <c r="TYW132" s="118"/>
      <c r="TYX132" s="118"/>
      <c r="TYY132" s="118"/>
      <c r="TYZ132" s="118"/>
      <c r="TZA132" s="118"/>
      <c r="TZB132" s="118"/>
      <c r="TZC132" s="118"/>
      <c r="TZD132" s="118"/>
      <c r="TZE132" s="118"/>
      <c r="TZF132" s="118"/>
      <c r="TZG132" s="118"/>
      <c r="TZH132" s="118"/>
      <c r="TZI132" s="118"/>
      <c r="TZJ132" s="118"/>
      <c r="TZK132" s="118"/>
      <c r="TZL132" s="118"/>
      <c r="TZM132" s="118"/>
      <c r="TZN132" s="118"/>
      <c r="TZO132" s="118"/>
      <c r="TZP132" s="118"/>
      <c r="TZQ132" s="118"/>
      <c r="TZR132" s="118"/>
      <c r="TZS132" s="118"/>
      <c r="TZT132" s="118"/>
      <c r="TZU132" s="118"/>
      <c r="TZV132" s="118"/>
      <c r="TZW132" s="118"/>
      <c r="TZX132" s="118"/>
      <c r="TZY132" s="118"/>
      <c r="TZZ132" s="118"/>
      <c r="UAA132" s="118"/>
      <c r="UAB132" s="118"/>
      <c r="UAC132" s="118"/>
      <c r="UAD132" s="118"/>
      <c r="UAE132" s="118"/>
      <c r="UAF132" s="118"/>
      <c r="UAG132" s="118"/>
      <c r="UAH132" s="118"/>
      <c r="UAI132" s="118"/>
      <c r="UAJ132" s="118"/>
      <c r="UAK132" s="118"/>
      <c r="UAL132" s="118"/>
      <c r="UAM132" s="118"/>
      <c r="UAN132" s="118"/>
      <c r="UAO132" s="118"/>
      <c r="UAP132" s="118"/>
      <c r="UAQ132" s="118"/>
      <c r="UAR132" s="118"/>
      <c r="UAS132" s="118"/>
      <c r="UAT132" s="118"/>
      <c r="UAU132" s="118"/>
      <c r="UAV132" s="118"/>
      <c r="UAW132" s="118"/>
      <c r="UAX132" s="118"/>
      <c r="UAY132" s="118"/>
      <c r="UAZ132" s="118"/>
      <c r="UBA132" s="118"/>
      <c r="UBB132" s="118"/>
      <c r="UBC132" s="118"/>
      <c r="UBD132" s="118"/>
      <c r="UBE132" s="118"/>
      <c r="UBF132" s="118"/>
      <c r="UBG132" s="118"/>
      <c r="UBH132" s="118"/>
      <c r="UBI132" s="118"/>
      <c r="UBJ132" s="118"/>
      <c r="UBK132" s="118"/>
      <c r="UBL132" s="118"/>
      <c r="UBM132" s="118"/>
      <c r="UBN132" s="118"/>
      <c r="UBO132" s="118"/>
      <c r="UBP132" s="118"/>
      <c r="UBQ132" s="118"/>
      <c r="UBR132" s="118"/>
      <c r="UBS132" s="118"/>
      <c r="UBT132" s="118"/>
      <c r="UBU132" s="118"/>
      <c r="UBV132" s="118"/>
      <c r="UBW132" s="118"/>
      <c r="UBX132" s="118"/>
      <c r="UBY132" s="118"/>
      <c r="UBZ132" s="118"/>
      <c r="UCA132" s="118"/>
      <c r="UCB132" s="118"/>
      <c r="UCC132" s="118"/>
      <c r="UCD132" s="118"/>
      <c r="UCE132" s="118"/>
      <c r="UCF132" s="118"/>
      <c r="UCG132" s="118"/>
      <c r="UCH132" s="118"/>
      <c r="UCI132" s="118"/>
      <c r="UCJ132" s="118"/>
      <c r="UCK132" s="118"/>
      <c r="UCL132" s="118"/>
      <c r="UCM132" s="118"/>
      <c r="UCN132" s="118"/>
      <c r="UCO132" s="118"/>
      <c r="UCP132" s="118"/>
      <c r="UCQ132" s="118"/>
      <c r="UCR132" s="118"/>
      <c r="UCS132" s="118"/>
      <c r="UCT132" s="118"/>
      <c r="UCU132" s="118"/>
      <c r="UCV132" s="118"/>
      <c r="UCW132" s="118"/>
      <c r="UCX132" s="118"/>
      <c r="UCY132" s="118"/>
      <c r="UCZ132" s="118"/>
      <c r="UDA132" s="118"/>
      <c r="UDB132" s="118"/>
      <c r="UDC132" s="118"/>
      <c r="UDD132" s="118"/>
      <c r="UDE132" s="118"/>
      <c r="UDF132" s="118"/>
      <c r="UDG132" s="118"/>
      <c r="UDH132" s="118"/>
      <c r="UDI132" s="118"/>
      <c r="UDJ132" s="118"/>
      <c r="UDK132" s="118"/>
      <c r="UDL132" s="118"/>
      <c r="UDM132" s="118"/>
      <c r="UDN132" s="118"/>
      <c r="UDO132" s="118"/>
      <c r="UDP132" s="118"/>
      <c r="UDQ132" s="118"/>
      <c r="UDR132" s="118"/>
      <c r="UDS132" s="118"/>
      <c r="UDT132" s="118"/>
      <c r="UDU132" s="118"/>
      <c r="UDV132" s="118"/>
      <c r="UDW132" s="118"/>
      <c r="UDX132" s="118"/>
      <c r="UDY132" s="118"/>
      <c r="UDZ132" s="118"/>
      <c r="UEA132" s="118"/>
      <c r="UEB132" s="118"/>
      <c r="UEC132" s="118"/>
      <c r="UED132" s="118"/>
      <c r="UEE132" s="118"/>
      <c r="UEF132" s="118"/>
      <c r="UEG132" s="118"/>
      <c r="UEH132" s="118"/>
      <c r="UEI132" s="118"/>
      <c r="UEJ132" s="118"/>
      <c r="UEK132" s="118"/>
      <c r="UEL132" s="118"/>
      <c r="UEM132" s="118"/>
      <c r="UEN132" s="118"/>
      <c r="UEO132" s="118"/>
      <c r="UEP132" s="118"/>
      <c r="UEQ132" s="118"/>
      <c r="UER132" s="118"/>
      <c r="UES132" s="118"/>
      <c r="UET132" s="118"/>
      <c r="UEU132" s="118"/>
      <c r="UEV132" s="118"/>
      <c r="UEW132" s="118"/>
      <c r="UEX132" s="118"/>
      <c r="UEY132" s="118"/>
      <c r="UEZ132" s="118"/>
      <c r="UFA132" s="118"/>
      <c r="UFB132" s="118"/>
      <c r="UFC132" s="118"/>
      <c r="UFD132" s="118"/>
      <c r="UFE132" s="118"/>
      <c r="UFF132" s="118"/>
      <c r="UFG132" s="118"/>
      <c r="UFH132" s="118"/>
      <c r="UFI132" s="118"/>
      <c r="UFJ132" s="118"/>
      <c r="UFK132" s="118"/>
      <c r="UFL132" s="118"/>
      <c r="UFM132" s="118"/>
      <c r="UFN132" s="118"/>
      <c r="UFO132" s="118"/>
      <c r="UFP132" s="118"/>
      <c r="UFQ132" s="118"/>
      <c r="UFR132" s="118"/>
      <c r="UFS132" s="118"/>
      <c r="UFT132" s="118"/>
      <c r="UFU132" s="118"/>
      <c r="UFV132" s="118"/>
      <c r="UFW132" s="118"/>
      <c r="UFX132" s="118"/>
      <c r="UFY132" s="118"/>
      <c r="UFZ132" s="118"/>
      <c r="UGA132" s="118"/>
      <c r="UGB132" s="118"/>
      <c r="UGC132" s="118"/>
      <c r="UGD132" s="118"/>
      <c r="UGE132" s="118"/>
      <c r="UGF132" s="118"/>
      <c r="UGG132" s="118"/>
      <c r="UGH132" s="118"/>
      <c r="UGI132" s="118"/>
      <c r="UGJ132" s="118"/>
      <c r="UGK132" s="118"/>
      <c r="UGL132" s="118"/>
      <c r="UGM132" s="118"/>
      <c r="UGN132" s="118"/>
      <c r="UGO132" s="118"/>
      <c r="UGP132" s="118"/>
      <c r="UGQ132" s="118"/>
      <c r="UGR132" s="118"/>
      <c r="UGS132" s="118"/>
      <c r="UGT132" s="118"/>
      <c r="UGU132" s="118"/>
      <c r="UGV132" s="118"/>
      <c r="UGW132" s="118"/>
      <c r="UGX132" s="118"/>
      <c r="UGY132" s="118"/>
      <c r="UGZ132" s="118"/>
      <c r="UHA132" s="118"/>
      <c r="UHB132" s="118"/>
      <c r="UHC132" s="118"/>
      <c r="UHD132" s="118"/>
      <c r="UHE132" s="118"/>
      <c r="UHF132" s="118"/>
      <c r="UHG132" s="118"/>
      <c r="UHH132" s="118"/>
      <c r="UHI132" s="118"/>
      <c r="UHJ132" s="118"/>
      <c r="UHK132" s="118"/>
      <c r="UHL132" s="118"/>
      <c r="UHM132" s="118"/>
      <c r="UHN132" s="118"/>
      <c r="UHO132" s="118"/>
      <c r="UHP132" s="118"/>
      <c r="UHQ132" s="118"/>
      <c r="UHR132" s="118"/>
      <c r="UHS132" s="118"/>
      <c r="UHT132" s="118"/>
      <c r="UHU132" s="118"/>
      <c r="UHV132" s="118"/>
      <c r="UHW132" s="118"/>
      <c r="UHX132" s="118"/>
      <c r="UHY132" s="118"/>
      <c r="UHZ132" s="118"/>
      <c r="UIA132" s="118"/>
      <c r="UIB132" s="118"/>
      <c r="UIC132" s="118"/>
      <c r="UID132" s="118"/>
      <c r="UIE132" s="118"/>
      <c r="UIF132" s="118"/>
      <c r="UIG132" s="118"/>
      <c r="UIH132" s="118"/>
      <c r="UII132" s="118"/>
      <c r="UIJ132" s="118"/>
      <c r="UIK132" s="118"/>
      <c r="UIL132" s="118"/>
      <c r="UIM132" s="118"/>
      <c r="UIN132" s="118"/>
      <c r="UIO132" s="118"/>
      <c r="UIP132" s="118"/>
      <c r="UIQ132" s="118"/>
      <c r="UIR132" s="118"/>
      <c r="UIS132" s="118"/>
      <c r="UIT132" s="118"/>
      <c r="UIU132" s="118"/>
      <c r="UIV132" s="118"/>
      <c r="UIW132" s="118"/>
      <c r="UIX132" s="118"/>
      <c r="UIY132" s="118"/>
      <c r="UIZ132" s="118"/>
      <c r="UJA132" s="118"/>
      <c r="UJB132" s="118"/>
      <c r="UJC132" s="118"/>
      <c r="UJD132" s="118"/>
      <c r="UJE132" s="118"/>
      <c r="UJF132" s="118"/>
      <c r="UJG132" s="118"/>
      <c r="UJH132" s="118"/>
      <c r="UJI132" s="118"/>
      <c r="UJJ132" s="118"/>
      <c r="UJK132" s="118"/>
      <c r="UJL132" s="118"/>
      <c r="UJM132" s="118"/>
      <c r="UJN132" s="118"/>
      <c r="UJO132" s="118"/>
      <c r="UJP132" s="118"/>
      <c r="UJQ132" s="118"/>
      <c r="UJR132" s="118"/>
      <c r="UJS132" s="118"/>
      <c r="UJT132" s="118"/>
      <c r="UJU132" s="118"/>
      <c r="UJV132" s="118"/>
      <c r="UJW132" s="118"/>
      <c r="UJX132" s="118"/>
      <c r="UJY132" s="118"/>
      <c r="UJZ132" s="118"/>
      <c r="UKA132" s="118"/>
      <c r="UKB132" s="118"/>
      <c r="UKC132" s="118"/>
      <c r="UKD132" s="118"/>
      <c r="UKE132" s="118"/>
      <c r="UKF132" s="118"/>
      <c r="UKG132" s="118"/>
      <c r="UKH132" s="118"/>
      <c r="UKI132" s="118"/>
      <c r="UKJ132" s="118"/>
      <c r="UKK132" s="118"/>
      <c r="UKL132" s="118"/>
      <c r="UKM132" s="118"/>
      <c r="UKN132" s="118"/>
      <c r="UKO132" s="118"/>
      <c r="UKP132" s="118"/>
      <c r="UKQ132" s="118"/>
      <c r="UKR132" s="118"/>
      <c r="UKS132" s="118"/>
      <c r="UKT132" s="118"/>
      <c r="UKU132" s="118"/>
      <c r="UKV132" s="118"/>
      <c r="UKW132" s="118"/>
      <c r="UKX132" s="118"/>
      <c r="UKY132" s="118"/>
      <c r="UKZ132" s="118"/>
      <c r="ULA132" s="118"/>
      <c r="ULB132" s="118"/>
      <c r="ULC132" s="118"/>
      <c r="ULD132" s="118"/>
      <c r="ULE132" s="118"/>
      <c r="ULF132" s="118"/>
      <c r="ULG132" s="118"/>
      <c r="ULH132" s="118"/>
      <c r="ULI132" s="118"/>
      <c r="ULJ132" s="118"/>
      <c r="ULK132" s="118"/>
      <c r="ULL132" s="118"/>
      <c r="ULM132" s="118"/>
      <c r="ULN132" s="118"/>
      <c r="ULO132" s="118"/>
      <c r="ULP132" s="118"/>
      <c r="ULQ132" s="118"/>
      <c r="ULR132" s="118"/>
      <c r="ULS132" s="118"/>
      <c r="ULT132" s="118"/>
      <c r="ULU132" s="118"/>
      <c r="ULV132" s="118"/>
      <c r="ULW132" s="118"/>
      <c r="ULX132" s="118"/>
      <c r="ULY132" s="118"/>
      <c r="ULZ132" s="118"/>
      <c r="UMA132" s="118"/>
      <c r="UMB132" s="118"/>
      <c r="UMC132" s="118"/>
      <c r="UMD132" s="118"/>
      <c r="UME132" s="118"/>
      <c r="UMF132" s="118"/>
      <c r="UMG132" s="118"/>
      <c r="UMH132" s="118"/>
      <c r="UMI132" s="118"/>
      <c r="UMJ132" s="118"/>
      <c r="UMK132" s="118"/>
      <c r="UML132" s="118"/>
      <c r="UMM132" s="118"/>
      <c r="UMN132" s="118"/>
      <c r="UMO132" s="118"/>
      <c r="UMP132" s="118"/>
      <c r="UMQ132" s="118"/>
      <c r="UMR132" s="118"/>
      <c r="UMS132" s="118"/>
      <c r="UMT132" s="118"/>
      <c r="UMU132" s="118"/>
      <c r="UMV132" s="118"/>
      <c r="UMW132" s="118"/>
      <c r="UMX132" s="118"/>
      <c r="UMY132" s="118"/>
      <c r="UMZ132" s="118"/>
      <c r="UNA132" s="118"/>
      <c r="UNB132" s="118"/>
      <c r="UNC132" s="118"/>
      <c r="UND132" s="118"/>
      <c r="UNE132" s="118"/>
      <c r="UNF132" s="118"/>
      <c r="UNG132" s="118"/>
      <c r="UNH132" s="118"/>
      <c r="UNI132" s="118"/>
      <c r="UNJ132" s="118"/>
      <c r="UNK132" s="118"/>
      <c r="UNL132" s="118"/>
      <c r="UNM132" s="118"/>
      <c r="UNN132" s="118"/>
      <c r="UNO132" s="118"/>
      <c r="UNP132" s="118"/>
      <c r="UNQ132" s="118"/>
      <c r="UNR132" s="118"/>
      <c r="UNS132" s="118"/>
      <c r="UNT132" s="118"/>
      <c r="UNU132" s="118"/>
      <c r="UNV132" s="118"/>
      <c r="UNW132" s="118"/>
      <c r="UNX132" s="118"/>
      <c r="UNY132" s="118"/>
      <c r="UNZ132" s="118"/>
      <c r="UOA132" s="118"/>
      <c r="UOB132" s="118"/>
      <c r="UOC132" s="118"/>
      <c r="UOD132" s="118"/>
      <c r="UOE132" s="118"/>
      <c r="UOF132" s="118"/>
      <c r="UOG132" s="118"/>
      <c r="UOH132" s="118"/>
      <c r="UOI132" s="118"/>
      <c r="UOJ132" s="118"/>
      <c r="UOK132" s="118"/>
      <c r="UOL132" s="118"/>
      <c r="UOM132" s="118"/>
      <c r="UON132" s="118"/>
      <c r="UOO132" s="118"/>
      <c r="UOP132" s="118"/>
      <c r="UOQ132" s="118"/>
      <c r="UOR132" s="118"/>
      <c r="UOS132" s="118"/>
      <c r="UOT132" s="118"/>
      <c r="UOU132" s="118"/>
      <c r="UOV132" s="118"/>
      <c r="UOW132" s="118"/>
      <c r="UOX132" s="118"/>
      <c r="UOY132" s="118"/>
      <c r="UOZ132" s="118"/>
      <c r="UPA132" s="118"/>
      <c r="UPB132" s="118"/>
      <c r="UPC132" s="118"/>
      <c r="UPD132" s="118"/>
      <c r="UPE132" s="118"/>
      <c r="UPF132" s="118"/>
      <c r="UPG132" s="118"/>
      <c r="UPH132" s="118"/>
      <c r="UPI132" s="118"/>
      <c r="UPJ132" s="118"/>
      <c r="UPK132" s="118"/>
      <c r="UPL132" s="118"/>
      <c r="UPM132" s="118"/>
      <c r="UPN132" s="118"/>
      <c r="UPO132" s="118"/>
      <c r="UPP132" s="118"/>
      <c r="UPQ132" s="118"/>
      <c r="UPR132" s="118"/>
      <c r="UPS132" s="118"/>
      <c r="UPT132" s="118"/>
      <c r="UPU132" s="118"/>
      <c r="UPV132" s="118"/>
      <c r="UPW132" s="118"/>
      <c r="UPX132" s="118"/>
      <c r="UPY132" s="118"/>
      <c r="UPZ132" s="118"/>
      <c r="UQA132" s="118"/>
      <c r="UQB132" s="118"/>
      <c r="UQC132" s="118"/>
      <c r="UQD132" s="118"/>
      <c r="UQE132" s="118"/>
      <c r="UQF132" s="118"/>
      <c r="UQG132" s="118"/>
      <c r="UQH132" s="118"/>
      <c r="UQI132" s="118"/>
      <c r="UQJ132" s="118"/>
      <c r="UQK132" s="118"/>
      <c r="UQL132" s="118"/>
      <c r="UQM132" s="118"/>
      <c r="UQN132" s="118"/>
      <c r="UQO132" s="118"/>
      <c r="UQP132" s="118"/>
      <c r="UQQ132" s="118"/>
      <c r="UQR132" s="118"/>
      <c r="UQS132" s="118"/>
      <c r="UQT132" s="118"/>
      <c r="UQU132" s="118"/>
      <c r="UQV132" s="118"/>
      <c r="UQW132" s="118"/>
      <c r="UQX132" s="118"/>
      <c r="UQY132" s="118"/>
      <c r="UQZ132" s="118"/>
      <c r="URA132" s="118"/>
      <c r="URB132" s="118"/>
      <c r="URC132" s="118"/>
      <c r="URD132" s="118"/>
      <c r="URE132" s="118"/>
      <c r="URF132" s="118"/>
      <c r="URG132" s="118"/>
      <c r="URH132" s="118"/>
      <c r="URI132" s="118"/>
      <c r="URJ132" s="118"/>
      <c r="URK132" s="118"/>
      <c r="URL132" s="118"/>
      <c r="URM132" s="118"/>
      <c r="URN132" s="118"/>
      <c r="URO132" s="118"/>
      <c r="URP132" s="118"/>
      <c r="URQ132" s="118"/>
      <c r="URR132" s="118"/>
      <c r="URS132" s="118"/>
      <c r="URT132" s="118"/>
      <c r="URU132" s="118"/>
      <c r="URV132" s="118"/>
      <c r="URW132" s="118"/>
      <c r="URX132" s="118"/>
      <c r="URY132" s="118"/>
      <c r="URZ132" s="118"/>
      <c r="USA132" s="118"/>
      <c r="USB132" s="118"/>
      <c r="USC132" s="118"/>
      <c r="USD132" s="118"/>
      <c r="USE132" s="118"/>
      <c r="USF132" s="118"/>
      <c r="USG132" s="118"/>
      <c r="USH132" s="118"/>
      <c r="USI132" s="118"/>
      <c r="USJ132" s="118"/>
      <c r="USK132" s="118"/>
      <c r="USL132" s="118"/>
      <c r="USM132" s="118"/>
      <c r="USN132" s="118"/>
      <c r="USO132" s="118"/>
      <c r="USP132" s="118"/>
      <c r="USQ132" s="118"/>
      <c r="USR132" s="118"/>
      <c r="USS132" s="118"/>
      <c r="UST132" s="118"/>
      <c r="USU132" s="118"/>
      <c r="USV132" s="118"/>
      <c r="USW132" s="118"/>
      <c r="USX132" s="118"/>
      <c r="USY132" s="118"/>
      <c r="USZ132" s="118"/>
      <c r="UTA132" s="118"/>
      <c r="UTB132" s="118"/>
      <c r="UTC132" s="118"/>
      <c r="UTD132" s="118"/>
      <c r="UTE132" s="118"/>
      <c r="UTF132" s="118"/>
      <c r="UTG132" s="118"/>
      <c r="UTH132" s="118"/>
      <c r="UTI132" s="118"/>
      <c r="UTJ132" s="118"/>
      <c r="UTK132" s="118"/>
      <c r="UTL132" s="118"/>
      <c r="UTM132" s="118"/>
      <c r="UTN132" s="118"/>
      <c r="UTO132" s="118"/>
      <c r="UTP132" s="118"/>
      <c r="UTQ132" s="118"/>
      <c r="UTR132" s="118"/>
      <c r="UTS132" s="118"/>
      <c r="UTT132" s="118"/>
      <c r="UTU132" s="118"/>
      <c r="UTV132" s="118"/>
      <c r="UTW132" s="118"/>
      <c r="UTX132" s="118"/>
      <c r="UTY132" s="118"/>
      <c r="UTZ132" s="118"/>
      <c r="UUA132" s="118"/>
      <c r="UUB132" s="118"/>
      <c r="UUC132" s="118"/>
      <c r="UUD132" s="118"/>
      <c r="UUE132" s="118"/>
      <c r="UUF132" s="118"/>
      <c r="UUG132" s="118"/>
      <c r="UUH132" s="118"/>
      <c r="UUI132" s="118"/>
      <c r="UUJ132" s="118"/>
      <c r="UUK132" s="118"/>
      <c r="UUL132" s="118"/>
      <c r="UUM132" s="118"/>
      <c r="UUN132" s="118"/>
      <c r="UUO132" s="118"/>
      <c r="UUP132" s="118"/>
      <c r="UUQ132" s="118"/>
      <c r="UUR132" s="118"/>
      <c r="UUS132" s="118"/>
      <c r="UUT132" s="118"/>
      <c r="UUU132" s="118"/>
      <c r="UUV132" s="118"/>
      <c r="UUW132" s="118"/>
      <c r="UUX132" s="118"/>
      <c r="UUY132" s="118"/>
      <c r="UUZ132" s="118"/>
      <c r="UVA132" s="118"/>
      <c r="UVB132" s="118"/>
      <c r="UVC132" s="118"/>
      <c r="UVD132" s="118"/>
      <c r="UVE132" s="118"/>
      <c r="UVF132" s="118"/>
      <c r="UVG132" s="118"/>
      <c r="UVH132" s="118"/>
      <c r="UVI132" s="118"/>
      <c r="UVJ132" s="118"/>
      <c r="UVK132" s="118"/>
      <c r="UVL132" s="118"/>
      <c r="UVM132" s="118"/>
      <c r="UVN132" s="118"/>
      <c r="UVO132" s="118"/>
      <c r="UVP132" s="118"/>
      <c r="UVQ132" s="118"/>
      <c r="UVR132" s="118"/>
      <c r="UVS132" s="118"/>
      <c r="UVT132" s="118"/>
      <c r="UVU132" s="118"/>
      <c r="UVV132" s="118"/>
      <c r="UVW132" s="118"/>
      <c r="UVX132" s="118"/>
      <c r="UVY132" s="118"/>
      <c r="UVZ132" s="118"/>
      <c r="UWA132" s="118"/>
      <c r="UWB132" s="118"/>
      <c r="UWC132" s="118"/>
      <c r="UWD132" s="118"/>
      <c r="UWE132" s="118"/>
      <c r="UWF132" s="118"/>
      <c r="UWG132" s="118"/>
      <c r="UWH132" s="118"/>
      <c r="UWI132" s="118"/>
      <c r="UWJ132" s="118"/>
      <c r="UWK132" s="118"/>
      <c r="UWL132" s="118"/>
      <c r="UWM132" s="118"/>
      <c r="UWN132" s="118"/>
      <c r="UWO132" s="118"/>
      <c r="UWP132" s="118"/>
      <c r="UWQ132" s="118"/>
      <c r="UWR132" s="118"/>
      <c r="UWS132" s="118"/>
      <c r="UWT132" s="118"/>
      <c r="UWU132" s="118"/>
      <c r="UWV132" s="118"/>
      <c r="UWW132" s="118"/>
      <c r="UWX132" s="118"/>
      <c r="UWY132" s="118"/>
      <c r="UWZ132" s="118"/>
      <c r="UXA132" s="118"/>
      <c r="UXB132" s="118"/>
      <c r="UXC132" s="118"/>
      <c r="UXD132" s="118"/>
      <c r="UXE132" s="118"/>
      <c r="UXF132" s="118"/>
      <c r="UXG132" s="118"/>
      <c r="UXH132" s="118"/>
      <c r="UXI132" s="118"/>
      <c r="UXJ132" s="118"/>
      <c r="UXK132" s="118"/>
      <c r="UXL132" s="118"/>
      <c r="UXM132" s="118"/>
      <c r="UXN132" s="118"/>
      <c r="UXO132" s="118"/>
      <c r="UXP132" s="118"/>
      <c r="UXQ132" s="118"/>
      <c r="UXR132" s="118"/>
      <c r="UXS132" s="118"/>
      <c r="UXT132" s="118"/>
      <c r="UXU132" s="118"/>
      <c r="UXV132" s="118"/>
      <c r="UXW132" s="118"/>
      <c r="UXX132" s="118"/>
      <c r="UXY132" s="118"/>
      <c r="UXZ132" s="118"/>
      <c r="UYA132" s="118"/>
      <c r="UYB132" s="118"/>
      <c r="UYC132" s="118"/>
      <c r="UYD132" s="118"/>
      <c r="UYE132" s="118"/>
      <c r="UYF132" s="118"/>
      <c r="UYG132" s="118"/>
      <c r="UYH132" s="118"/>
      <c r="UYI132" s="118"/>
      <c r="UYJ132" s="118"/>
      <c r="UYK132" s="118"/>
      <c r="UYL132" s="118"/>
      <c r="UYM132" s="118"/>
      <c r="UYN132" s="118"/>
      <c r="UYO132" s="118"/>
      <c r="UYP132" s="118"/>
      <c r="UYQ132" s="118"/>
      <c r="UYR132" s="118"/>
      <c r="UYS132" s="118"/>
      <c r="UYT132" s="118"/>
      <c r="UYU132" s="118"/>
      <c r="UYV132" s="118"/>
      <c r="UYW132" s="118"/>
      <c r="UYX132" s="118"/>
      <c r="UYY132" s="118"/>
      <c r="UYZ132" s="118"/>
      <c r="UZA132" s="118"/>
      <c r="UZB132" s="118"/>
      <c r="UZC132" s="118"/>
      <c r="UZD132" s="118"/>
      <c r="UZE132" s="118"/>
      <c r="UZF132" s="118"/>
      <c r="UZG132" s="118"/>
      <c r="UZH132" s="118"/>
      <c r="UZI132" s="118"/>
      <c r="UZJ132" s="118"/>
      <c r="UZK132" s="118"/>
      <c r="UZL132" s="118"/>
      <c r="UZM132" s="118"/>
      <c r="UZN132" s="118"/>
      <c r="UZO132" s="118"/>
      <c r="UZP132" s="118"/>
      <c r="UZQ132" s="118"/>
      <c r="UZR132" s="118"/>
      <c r="UZS132" s="118"/>
      <c r="UZT132" s="118"/>
      <c r="UZU132" s="118"/>
      <c r="UZV132" s="118"/>
      <c r="UZW132" s="118"/>
      <c r="UZX132" s="118"/>
      <c r="UZY132" s="118"/>
      <c r="UZZ132" s="118"/>
      <c r="VAA132" s="118"/>
      <c r="VAB132" s="118"/>
      <c r="VAC132" s="118"/>
      <c r="VAD132" s="118"/>
      <c r="VAE132" s="118"/>
      <c r="VAF132" s="118"/>
      <c r="VAG132" s="118"/>
      <c r="VAH132" s="118"/>
      <c r="VAI132" s="118"/>
      <c r="VAJ132" s="118"/>
      <c r="VAK132" s="118"/>
      <c r="VAL132" s="118"/>
      <c r="VAM132" s="118"/>
      <c r="VAN132" s="118"/>
      <c r="VAO132" s="118"/>
      <c r="VAP132" s="118"/>
      <c r="VAQ132" s="118"/>
      <c r="VAR132" s="118"/>
      <c r="VAS132" s="118"/>
      <c r="VAT132" s="118"/>
      <c r="VAU132" s="118"/>
      <c r="VAV132" s="118"/>
      <c r="VAW132" s="118"/>
      <c r="VAX132" s="118"/>
      <c r="VAY132" s="118"/>
      <c r="VAZ132" s="118"/>
      <c r="VBA132" s="118"/>
      <c r="VBB132" s="118"/>
      <c r="VBC132" s="118"/>
      <c r="VBD132" s="118"/>
      <c r="VBE132" s="118"/>
      <c r="VBF132" s="118"/>
      <c r="VBG132" s="118"/>
      <c r="VBH132" s="118"/>
      <c r="VBI132" s="118"/>
      <c r="VBJ132" s="118"/>
      <c r="VBK132" s="118"/>
      <c r="VBL132" s="118"/>
      <c r="VBM132" s="118"/>
      <c r="VBN132" s="118"/>
      <c r="VBO132" s="118"/>
      <c r="VBP132" s="118"/>
      <c r="VBQ132" s="118"/>
      <c r="VBR132" s="118"/>
      <c r="VBS132" s="118"/>
      <c r="VBT132" s="118"/>
      <c r="VBU132" s="118"/>
      <c r="VBV132" s="118"/>
      <c r="VBW132" s="118"/>
      <c r="VBX132" s="118"/>
      <c r="VBY132" s="118"/>
      <c r="VBZ132" s="118"/>
      <c r="VCA132" s="118"/>
      <c r="VCB132" s="118"/>
      <c r="VCC132" s="118"/>
      <c r="VCD132" s="118"/>
      <c r="VCE132" s="118"/>
      <c r="VCF132" s="118"/>
      <c r="VCG132" s="118"/>
      <c r="VCH132" s="118"/>
      <c r="VCI132" s="118"/>
      <c r="VCJ132" s="118"/>
      <c r="VCK132" s="118"/>
      <c r="VCL132" s="118"/>
      <c r="VCM132" s="118"/>
      <c r="VCN132" s="118"/>
      <c r="VCO132" s="118"/>
      <c r="VCP132" s="118"/>
      <c r="VCQ132" s="118"/>
      <c r="VCR132" s="118"/>
      <c r="VCS132" s="118"/>
      <c r="VCT132" s="118"/>
      <c r="VCU132" s="118"/>
      <c r="VCV132" s="118"/>
      <c r="VCW132" s="118"/>
      <c r="VCX132" s="118"/>
      <c r="VCY132" s="118"/>
      <c r="VCZ132" s="118"/>
      <c r="VDA132" s="118"/>
      <c r="VDB132" s="118"/>
      <c r="VDC132" s="118"/>
      <c r="VDD132" s="118"/>
      <c r="VDE132" s="118"/>
      <c r="VDF132" s="118"/>
      <c r="VDG132" s="118"/>
      <c r="VDH132" s="118"/>
      <c r="VDI132" s="118"/>
      <c r="VDJ132" s="118"/>
      <c r="VDK132" s="118"/>
      <c r="VDL132" s="118"/>
      <c r="VDM132" s="118"/>
      <c r="VDN132" s="118"/>
      <c r="VDO132" s="118"/>
      <c r="VDP132" s="118"/>
      <c r="VDQ132" s="118"/>
      <c r="VDR132" s="118"/>
      <c r="VDS132" s="118"/>
      <c r="VDT132" s="118"/>
      <c r="VDU132" s="118"/>
      <c r="VDV132" s="118"/>
      <c r="VDW132" s="118"/>
      <c r="VDX132" s="118"/>
      <c r="VDY132" s="118"/>
      <c r="VDZ132" s="118"/>
      <c r="VEA132" s="118"/>
      <c r="VEB132" s="118"/>
      <c r="VEC132" s="118"/>
      <c r="VED132" s="118"/>
      <c r="VEE132" s="118"/>
      <c r="VEF132" s="118"/>
      <c r="VEG132" s="118"/>
      <c r="VEH132" s="118"/>
      <c r="VEI132" s="118"/>
      <c r="VEJ132" s="118"/>
      <c r="VEK132" s="118"/>
      <c r="VEL132" s="118"/>
      <c r="VEM132" s="118"/>
      <c r="VEN132" s="118"/>
      <c r="VEO132" s="118"/>
      <c r="VEP132" s="118"/>
      <c r="VEQ132" s="118"/>
      <c r="VER132" s="118"/>
      <c r="VES132" s="118"/>
      <c r="VET132" s="118"/>
      <c r="VEU132" s="118"/>
      <c r="VEV132" s="118"/>
      <c r="VEW132" s="118"/>
      <c r="VEX132" s="118"/>
      <c r="VEY132" s="118"/>
      <c r="VEZ132" s="118"/>
      <c r="VFA132" s="118"/>
      <c r="VFB132" s="118"/>
      <c r="VFC132" s="118"/>
      <c r="VFD132" s="118"/>
      <c r="VFE132" s="118"/>
      <c r="VFF132" s="118"/>
      <c r="VFG132" s="118"/>
      <c r="VFH132" s="118"/>
      <c r="VFI132" s="118"/>
      <c r="VFJ132" s="118"/>
      <c r="VFK132" s="118"/>
      <c r="VFL132" s="118"/>
      <c r="VFM132" s="118"/>
      <c r="VFN132" s="118"/>
      <c r="VFO132" s="118"/>
      <c r="VFP132" s="118"/>
      <c r="VFQ132" s="118"/>
      <c r="VFR132" s="118"/>
      <c r="VFS132" s="118"/>
      <c r="VFT132" s="118"/>
      <c r="VFU132" s="118"/>
      <c r="VFV132" s="118"/>
      <c r="VFW132" s="118"/>
      <c r="VFX132" s="118"/>
      <c r="VFY132" s="118"/>
      <c r="VFZ132" s="118"/>
      <c r="VGA132" s="118"/>
      <c r="VGB132" s="118"/>
      <c r="VGC132" s="118"/>
      <c r="VGD132" s="118"/>
      <c r="VGE132" s="118"/>
      <c r="VGF132" s="118"/>
      <c r="VGG132" s="118"/>
      <c r="VGH132" s="118"/>
      <c r="VGI132" s="118"/>
      <c r="VGJ132" s="118"/>
      <c r="VGK132" s="118"/>
      <c r="VGL132" s="118"/>
      <c r="VGM132" s="118"/>
      <c r="VGN132" s="118"/>
      <c r="VGO132" s="118"/>
      <c r="VGP132" s="118"/>
      <c r="VGQ132" s="118"/>
      <c r="VGR132" s="118"/>
      <c r="VGS132" s="118"/>
      <c r="VGT132" s="118"/>
      <c r="VGU132" s="118"/>
      <c r="VGV132" s="118"/>
      <c r="VGW132" s="118"/>
      <c r="VGX132" s="118"/>
      <c r="VGY132" s="118"/>
      <c r="VGZ132" s="118"/>
      <c r="VHA132" s="118"/>
      <c r="VHB132" s="118"/>
      <c r="VHC132" s="118"/>
      <c r="VHD132" s="118"/>
      <c r="VHE132" s="118"/>
      <c r="VHF132" s="118"/>
      <c r="VHG132" s="118"/>
      <c r="VHH132" s="118"/>
      <c r="VHI132" s="118"/>
      <c r="VHJ132" s="118"/>
      <c r="VHK132" s="118"/>
      <c r="VHL132" s="118"/>
      <c r="VHM132" s="118"/>
      <c r="VHN132" s="118"/>
      <c r="VHO132" s="118"/>
      <c r="VHP132" s="118"/>
      <c r="VHQ132" s="118"/>
      <c r="VHR132" s="118"/>
      <c r="VHS132" s="118"/>
      <c r="VHT132" s="118"/>
      <c r="VHU132" s="118"/>
      <c r="VHV132" s="118"/>
      <c r="VHW132" s="118"/>
      <c r="VHX132" s="118"/>
      <c r="VHY132" s="118"/>
      <c r="VHZ132" s="118"/>
      <c r="VIA132" s="118"/>
      <c r="VIB132" s="118"/>
      <c r="VIC132" s="118"/>
      <c r="VID132" s="118"/>
      <c r="VIE132" s="118"/>
      <c r="VIF132" s="118"/>
      <c r="VIG132" s="118"/>
      <c r="VIH132" s="118"/>
      <c r="VII132" s="118"/>
      <c r="VIJ132" s="118"/>
      <c r="VIK132" s="118"/>
      <c r="VIL132" s="118"/>
      <c r="VIM132" s="118"/>
      <c r="VIN132" s="118"/>
      <c r="VIO132" s="118"/>
      <c r="VIP132" s="118"/>
      <c r="VIQ132" s="118"/>
      <c r="VIR132" s="118"/>
      <c r="VIS132" s="118"/>
      <c r="VIT132" s="118"/>
      <c r="VIU132" s="118"/>
      <c r="VIV132" s="118"/>
      <c r="VIW132" s="118"/>
      <c r="VIX132" s="118"/>
      <c r="VIY132" s="118"/>
      <c r="VIZ132" s="118"/>
      <c r="VJA132" s="118"/>
      <c r="VJB132" s="118"/>
      <c r="VJC132" s="118"/>
      <c r="VJD132" s="118"/>
      <c r="VJE132" s="118"/>
      <c r="VJF132" s="118"/>
      <c r="VJG132" s="118"/>
      <c r="VJH132" s="118"/>
      <c r="VJI132" s="118"/>
      <c r="VJJ132" s="118"/>
      <c r="VJK132" s="118"/>
      <c r="VJL132" s="118"/>
      <c r="VJM132" s="118"/>
      <c r="VJN132" s="118"/>
      <c r="VJO132" s="118"/>
      <c r="VJP132" s="118"/>
      <c r="VJQ132" s="118"/>
      <c r="VJR132" s="118"/>
      <c r="VJS132" s="118"/>
      <c r="VJT132" s="118"/>
      <c r="VJU132" s="118"/>
      <c r="VJV132" s="118"/>
      <c r="VJW132" s="118"/>
      <c r="VJX132" s="118"/>
      <c r="VJY132" s="118"/>
      <c r="VJZ132" s="118"/>
      <c r="VKA132" s="118"/>
      <c r="VKB132" s="118"/>
      <c r="VKC132" s="118"/>
      <c r="VKD132" s="118"/>
      <c r="VKE132" s="118"/>
      <c r="VKF132" s="118"/>
      <c r="VKG132" s="118"/>
      <c r="VKH132" s="118"/>
      <c r="VKI132" s="118"/>
      <c r="VKJ132" s="118"/>
      <c r="VKK132" s="118"/>
      <c r="VKL132" s="118"/>
      <c r="VKM132" s="118"/>
      <c r="VKN132" s="118"/>
      <c r="VKO132" s="118"/>
      <c r="VKP132" s="118"/>
      <c r="VKQ132" s="118"/>
      <c r="VKR132" s="118"/>
      <c r="VKS132" s="118"/>
      <c r="VKT132" s="118"/>
      <c r="VKU132" s="118"/>
      <c r="VKV132" s="118"/>
      <c r="VKW132" s="118"/>
      <c r="VKX132" s="118"/>
      <c r="VKY132" s="118"/>
      <c r="VKZ132" s="118"/>
      <c r="VLA132" s="118"/>
      <c r="VLB132" s="118"/>
      <c r="VLC132" s="118"/>
      <c r="VLD132" s="118"/>
      <c r="VLE132" s="118"/>
      <c r="VLF132" s="118"/>
      <c r="VLG132" s="118"/>
      <c r="VLH132" s="118"/>
      <c r="VLI132" s="118"/>
      <c r="VLJ132" s="118"/>
      <c r="VLK132" s="118"/>
      <c r="VLL132" s="118"/>
      <c r="VLM132" s="118"/>
      <c r="VLN132" s="118"/>
      <c r="VLO132" s="118"/>
      <c r="VLP132" s="118"/>
      <c r="VLQ132" s="118"/>
      <c r="VLR132" s="118"/>
      <c r="VLS132" s="118"/>
      <c r="VLT132" s="118"/>
      <c r="VLU132" s="118"/>
      <c r="VLV132" s="118"/>
      <c r="VLW132" s="118"/>
      <c r="VLX132" s="118"/>
      <c r="VLY132" s="118"/>
      <c r="VLZ132" s="118"/>
      <c r="VMA132" s="118"/>
      <c r="VMB132" s="118"/>
      <c r="VMC132" s="118"/>
      <c r="VMD132" s="118"/>
      <c r="VME132" s="118"/>
      <c r="VMF132" s="118"/>
      <c r="VMG132" s="118"/>
      <c r="VMH132" s="118"/>
      <c r="VMI132" s="118"/>
      <c r="VMJ132" s="118"/>
      <c r="VMK132" s="118"/>
      <c r="VML132" s="118"/>
      <c r="VMM132" s="118"/>
      <c r="VMN132" s="118"/>
      <c r="VMO132" s="118"/>
      <c r="VMP132" s="118"/>
      <c r="VMQ132" s="118"/>
      <c r="VMR132" s="118"/>
      <c r="VMS132" s="118"/>
      <c r="VMT132" s="118"/>
      <c r="VMU132" s="118"/>
      <c r="VMV132" s="118"/>
      <c r="VMW132" s="118"/>
      <c r="VMX132" s="118"/>
      <c r="VMY132" s="118"/>
      <c r="VMZ132" s="118"/>
      <c r="VNA132" s="118"/>
      <c r="VNB132" s="118"/>
      <c r="VNC132" s="118"/>
      <c r="VND132" s="118"/>
      <c r="VNE132" s="118"/>
      <c r="VNF132" s="118"/>
      <c r="VNG132" s="118"/>
      <c r="VNH132" s="118"/>
      <c r="VNI132" s="118"/>
      <c r="VNJ132" s="118"/>
      <c r="VNK132" s="118"/>
      <c r="VNL132" s="118"/>
      <c r="VNM132" s="118"/>
      <c r="VNN132" s="118"/>
      <c r="VNO132" s="118"/>
      <c r="VNP132" s="118"/>
      <c r="VNQ132" s="118"/>
      <c r="VNR132" s="118"/>
      <c r="VNS132" s="118"/>
      <c r="VNT132" s="118"/>
      <c r="VNU132" s="118"/>
      <c r="VNV132" s="118"/>
      <c r="VNW132" s="118"/>
      <c r="VNX132" s="118"/>
      <c r="VNY132" s="118"/>
      <c r="VNZ132" s="118"/>
      <c r="VOA132" s="118"/>
      <c r="VOB132" s="118"/>
      <c r="VOC132" s="118"/>
      <c r="VOD132" s="118"/>
      <c r="VOE132" s="118"/>
      <c r="VOF132" s="118"/>
      <c r="VOG132" s="118"/>
      <c r="VOH132" s="118"/>
      <c r="VOI132" s="118"/>
      <c r="VOJ132" s="118"/>
      <c r="VOK132" s="118"/>
      <c r="VOL132" s="118"/>
      <c r="VOM132" s="118"/>
      <c r="VON132" s="118"/>
      <c r="VOO132" s="118"/>
      <c r="VOP132" s="118"/>
      <c r="VOQ132" s="118"/>
      <c r="VOR132" s="118"/>
      <c r="VOS132" s="118"/>
      <c r="VOT132" s="118"/>
      <c r="VOU132" s="118"/>
      <c r="VOV132" s="118"/>
      <c r="VOW132" s="118"/>
      <c r="VOX132" s="118"/>
      <c r="VOY132" s="118"/>
      <c r="VOZ132" s="118"/>
      <c r="VPA132" s="118"/>
      <c r="VPB132" s="118"/>
      <c r="VPC132" s="118"/>
      <c r="VPD132" s="118"/>
      <c r="VPE132" s="118"/>
      <c r="VPF132" s="118"/>
      <c r="VPG132" s="118"/>
      <c r="VPH132" s="118"/>
      <c r="VPI132" s="118"/>
      <c r="VPJ132" s="118"/>
      <c r="VPK132" s="118"/>
      <c r="VPL132" s="118"/>
      <c r="VPM132" s="118"/>
      <c r="VPN132" s="118"/>
      <c r="VPO132" s="118"/>
      <c r="VPP132" s="118"/>
      <c r="VPQ132" s="118"/>
      <c r="VPR132" s="118"/>
      <c r="VPS132" s="118"/>
      <c r="VPT132" s="118"/>
      <c r="VPU132" s="118"/>
      <c r="VPV132" s="118"/>
      <c r="VPW132" s="118"/>
      <c r="VPX132" s="118"/>
      <c r="VPY132" s="118"/>
      <c r="VPZ132" s="118"/>
      <c r="VQA132" s="118"/>
      <c r="VQB132" s="118"/>
      <c r="VQC132" s="118"/>
      <c r="VQD132" s="118"/>
      <c r="VQE132" s="118"/>
      <c r="VQF132" s="118"/>
      <c r="VQG132" s="118"/>
      <c r="VQH132" s="118"/>
      <c r="VQI132" s="118"/>
      <c r="VQJ132" s="118"/>
      <c r="VQK132" s="118"/>
      <c r="VQL132" s="118"/>
      <c r="VQM132" s="118"/>
      <c r="VQN132" s="118"/>
      <c r="VQO132" s="118"/>
      <c r="VQP132" s="118"/>
      <c r="VQQ132" s="118"/>
      <c r="VQR132" s="118"/>
      <c r="VQS132" s="118"/>
      <c r="VQT132" s="118"/>
      <c r="VQU132" s="118"/>
      <c r="VQV132" s="118"/>
      <c r="VQW132" s="118"/>
      <c r="VQX132" s="118"/>
      <c r="VQY132" s="118"/>
      <c r="VQZ132" s="118"/>
      <c r="VRA132" s="118"/>
      <c r="VRB132" s="118"/>
      <c r="VRC132" s="118"/>
      <c r="VRD132" s="118"/>
      <c r="VRE132" s="118"/>
      <c r="VRF132" s="118"/>
      <c r="VRG132" s="118"/>
      <c r="VRH132" s="118"/>
      <c r="VRI132" s="118"/>
      <c r="VRJ132" s="118"/>
      <c r="VRK132" s="118"/>
      <c r="VRL132" s="118"/>
      <c r="VRM132" s="118"/>
      <c r="VRN132" s="118"/>
      <c r="VRO132" s="118"/>
      <c r="VRP132" s="118"/>
      <c r="VRQ132" s="118"/>
      <c r="VRR132" s="118"/>
      <c r="VRS132" s="118"/>
      <c r="VRT132" s="118"/>
      <c r="VRU132" s="118"/>
      <c r="VRV132" s="118"/>
      <c r="VRW132" s="118"/>
      <c r="VRX132" s="118"/>
      <c r="VRY132" s="118"/>
      <c r="VRZ132" s="118"/>
      <c r="VSA132" s="118"/>
      <c r="VSB132" s="118"/>
      <c r="VSC132" s="118"/>
      <c r="VSD132" s="118"/>
      <c r="VSE132" s="118"/>
      <c r="VSF132" s="118"/>
      <c r="VSG132" s="118"/>
      <c r="VSH132" s="118"/>
      <c r="VSI132" s="118"/>
      <c r="VSJ132" s="118"/>
      <c r="VSK132" s="118"/>
      <c r="VSL132" s="118"/>
      <c r="VSM132" s="118"/>
      <c r="VSN132" s="118"/>
      <c r="VSO132" s="118"/>
      <c r="VSP132" s="118"/>
      <c r="VSQ132" s="118"/>
      <c r="VSR132" s="118"/>
      <c r="VSS132" s="118"/>
      <c r="VST132" s="118"/>
      <c r="VSU132" s="118"/>
      <c r="VSV132" s="118"/>
      <c r="VSW132" s="118"/>
      <c r="VSX132" s="118"/>
      <c r="VSY132" s="118"/>
      <c r="VSZ132" s="118"/>
      <c r="VTA132" s="118"/>
      <c r="VTB132" s="118"/>
      <c r="VTC132" s="118"/>
      <c r="VTD132" s="118"/>
      <c r="VTE132" s="118"/>
      <c r="VTF132" s="118"/>
      <c r="VTG132" s="118"/>
      <c r="VTH132" s="118"/>
      <c r="VTI132" s="118"/>
      <c r="VTJ132" s="118"/>
      <c r="VTK132" s="118"/>
      <c r="VTL132" s="118"/>
      <c r="VTM132" s="118"/>
      <c r="VTN132" s="118"/>
      <c r="VTO132" s="118"/>
      <c r="VTP132" s="118"/>
      <c r="VTQ132" s="118"/>
      <c r="VTR132" s="118"/>
      <c r="VTS132" s="118"/>
      <c r="VTT132" s="118"/>
      <c r="VTU132" s="118"/>
      <c r="VTV132" s="118"/>
      <c r="VTW132" s="118"/>
      <c r="VTX132" s="118"/>
      <c r="VTY132" s="118"/>
      <c r="VTZ132" s="118"/>
      <c r="VUA132" s="118"/>
      <c r="VUB132" s="118"/>
      <c r="VUC132" s="118"/>
      <c r="VUD132" s="118"/>
      <c r="VUE132" s="118"/>
      <c r="VUF132" s="118"/>
      <c r="VUG132" s="118"/>
      <c r="VUH132" s="118"/>
      <c r="VUI132" s="118"/>
      <c r="VUJ132" s="118"/>
      <c r="VUK132" s="118"/>
      <c r="VUL132" s="118"/>
      <c r="VUM132" s="118"/>
      <c r="VUN132" s="118"/>
      <c r="VUO132" s="118"/>
      <c r="VUP132" s="118"/>
      <c r="VUQ132" s="118"/>
      <c r="VUR132" s="118"/>
      <c r="VUS132" s="118"/>
      <c r="VUT132" s="118"/>
      <c r="VUU132" s="118"/>
      <c r="VUV132" s="118"/>
      <c r="VUW132" s="118"/>
      <c r="VUX132" s="118"/>
      <c r="VUY132" s="118"/>
      <c r="VUZ132" s="118"/>
      <c r="VVA132" s="118"/>
      <c r="VVB132" s="118"/>
      <c r="VVC132" s="118"/>
      <c r="VVD132" s="118"/>
      <c r="VVE132" s="118"/>
      <c r="VVF132" s="118"/>
      <c r="VVG132" s="118"/>
      <c r="VVH132" s="118"/>
      <c r="VVI132" s="118"/>
      <c r="VVJ132" s="118"/>
      <c r="VVK132" s="118"/>
      <c r="VVL132" s="118"/>
      <c r="VVM132" s="118"/>
      <c r="VVN132" s="118"/>
      <c r="VVO132" s="118"/>
      <c r="VVP132" s="118"/>
      <c r="VVQ132" s="118"/>
      <c r="VVR132" s="118"/>
      <c r="VVS132" s="118"/>
      <c r="VVT132" s="118"/>
      <c r="VVU132" s="118"/>
      <c r="VVV132" s="118"/>
      <c r="VVW132" s="118"/>
      <c r="VVX132" s="118"/>
      <c r="VVY132" s="118"/>
      <c r="VVZ132" s="118"/>
      <c r="VWA132" s="118"/>
      <c r="VWB132" s="118"/>
      <c r="VWC132" s="118"/>
      <c r="VWD132" s="118"/>
      <c r="VWE132" s="118"/>
      <c r="VWF132" s="118"/>
      <c r="VWG132" s="118"/>
      <c r="VWH132" s="118"/>
      <c r="VWI132" s="118"/>
      <c r="VWJ132" s="118"/>
      <c r="VWK132" s="118"/>
      <c r="VWL132" s="118"/>
      <c r="VWM132" s="118"/>
      <c r="VWN132" s="118"/>
      <c r="VWO132" s="118"/>
      <c r="VWP132" s="118"/>
      <c r="VWQ132" s="118"/>
      <c r="VWR132" s="118"/>
      <c r="VWS132" s="118"/>
      <c r="VWT132" s="118"/>
      <c r="VWU132" s="118"/>
      <c r="VWV132" s="118"/>
      <c r="VWW132" s="118"/>
      <c r="VWX132" s="118"/>
      <c r="VWY132" s="118"/>
      <c r="VWZ132" s="118"/>
      <c r="VXA132" s="118"/>
      <c r="VXB132" s="118"/>
      <c r="VXC132" s="118"/>
      <c r="VXD132" s="118"/>
      <c r="VXE132" s="118"/>
      <c r="VXF132" s="118"/>
      <c r="VXG132" s="118"/>
      <c r="VXH132" s="118"/>
      <c r="VXI132" s="118"/>
      <c r="VXJ132" s="118"/>
      <c r="VXK132" s="118"/>
      <c r="VXL132" s="118"/>
      <c r="VXM132" s="118"/>
      <c r="VXN132" s="118"/>
      <c r="VXO132" s="118"/>
      <c r="VXP132" s="118"/>
      <c r="VXQ132" s="118"/>
      <c r="VXR132" s="118"/>
      <c r="VXS132" s="118"/>
      <c r="VXT132" s="118"/>
      <c r="VXU132" s="118"/>
      <c r="VXV132" s="118"/>
      <c r="VXW132" s="118"/>
      <c r="VXX132" s="118"/>
      <c r="VXY132" s="118"/>
      <c r="VXZ132" s="118"/>
      <c r="VYA132" s="118"/>
      <c r="VYB132" s="118"/>
      <c r="VYC132" s="118"/>
      <c r="VYD132" s="118"/>
      <c r="VYE132" s="118"/>
      <c r="VYF132" s="118"/>
      <c r="VYG132" s="118"/>
      <c r="VYH132" s="118"/>
      <c r="VYI132" s="118"/>
      <c r="VYJ132" s="118"/>
      <c r="VYK132" s="118"/>
      <c r="VYL132" s="118"/>
      <c r="VYM132" s="118"/>
      <c r="VYN132" s="118"/>
      <c r="VYO132" s="118"/>
      <c r="VYP132" s="118"/>
      <c r="VYQ132" s="118"/>
      <c r="VYR132" s="118"/>
      <c r="VYS132" s="118"/>
      <c r="VYT132" s="118"/>
      <c r="VYU132" s="118"/>
      <c r="VYV132" s="118"/>
      <c r="VYW132" s="118"/>
      <c r="VYX132" s="118"/>
      <c r="VYY132" s="118"/>
      <c r="VYZ132" s="118"/>
      <c r="VZA132" s="118"/>
      <c r="VZB132" s="118"/>
      <c r="VZC132" s="118"/>
      <c r="VZD132" s="118"/>
      <c r="VZE132" s="118"/>
      <c r="VZF132" s="118"/>
      <c r="VZG132" s="118"/>
      <c r="VZH132" s="118"/>
      <c r="VZI132" s="118"/>
      <c r="VZJ132" s="118"/>
      <c r="VZK132" s="118"/>
      <c r="VZL132" s="118"/>
      <c r="VZM132" s="118"/>
      <c r="VZN132" s="118"/>
      <c r="VZO132" s="118"/>
      <c r="VZP132" s="118"/>
      <c r="VZQ132" s="118"/>
      <c r="VZR132" s="118"/>
      <c r="VZS132" s="118"/>
      <c r="VZT132" s="118"/>
      <c r="VZU132" s="118"/>
      <c r="VZV132" s="118"/>
      <c r="VZW132" s="118"/>
      <c r="VZX132" s="118"/>
      <c r="VZY132" s="118"/>
      <c r="VZZ132" s="118"/>
      <c r="WAA132" s="118"/>
      <c r="WAB132" s="118"/>
      <c r="WAC132" s="118"/>
      <c r="WAD132" s="118"/>
      <c r="WAE132" s="118"/>
      <c r="WAF132" s="118"/>
      <c r="WAG132" s="118"/>
      <c r="WAH132" s="118"/>
      <c r="WAI132" s="118"/>
      <c r="WAJ132" s="118"/>
      <c r="WAK132" s="118"/>
      <c r="WAL132" s="118"/>
      <c r="WAM132" s="118"/>
      <c r="WAN132" s="118"/>
      <c r="WAO132" s="118"/>
      <c r="WAP132" s="118"/>
      <c r="WAQ132" s="118"/>
      <c r="WAR132" s="118"/>
      <c r="WAS132" s="118"/>
      <c r="WAT132" s="118"/>
      <c r="WAU132" s="118"/>
      <c r="WAV132" s="118"/>
      <c r="WAW132" s="118"/>
      <c r="WAX132" s="118"/>
      <c r="WAY132" s="118"/>
      <c r="WAZ132" s="118"/>
      <c r="WBA132" s="118"/>
      <c r="WBB132" s="118"/>
      <c r="WBC132" s="118"/>
      <c r="WBD132" s="118"/>
      <c r="WBE132" s="118"/>
      <c r="WBF132" s="118"/>
      <c r="WBG132" s="118"/>
      <c r="WBH132" s="118"/>
      <c r="WBI132" s="118"/>
      <c r="WBJ132" s="118"/>
      <c r="WBK132" s="118"/>
      <c r="WBL132" s="118"/>
      <c r="WBM132" s="118"/>
      <c r="WBN132" s="118"/>
      <c r="WBO132" s="118"/>
      <c r="WBP132" s="118"/>
      <c r="WBQ132" s="118"/>
      <c r="WBR132" s="118"/>
      <c r="WBS132" s="118"/>
      <c r="WBT132" s="118"/>
      <c r="WBU132" s="118"/>
      <c r="WBV132" s="118"/>
      <c r="WBW132" s="118"/>
      <c r="WBX132" s="118"/>
      <c r="WBY132" s="118"/>
      <c r="WBZ132" s="118"/>
      <c r="WCA132" s="118"/>
      <c r="WCB132" s="118"/>
      <c r="WCC132" s="118"/>
      <c r="WCD132" s="118"/>
      <c r="WCE132" s="118"/>
      <c r="WCF132" s="118"/>
      <c r="WCG132" s="118"/>
      <c r="WCH132" s="118"/>
      <c r="WCI132" s="118"/>
      <c r="WCJ132" s="118"/>
      <c r="WCK132" s="118"/>
      <c r="WCL132" s="118"/>
      <c r="WCM132" s="118"/>
      <c r="WCN132" s="118"/>
      <c r="WCO132" s="118"/>
      <c r="WCP132" s="118"/>
      <c r="WCQ132" s="118"/>
      <c r="WCR132" s="118"/>
      <c r="WCS132" s="118"/>
      <c r="WCT132" s="118"/>
      <c r="WCU132" s="118"/>
      <c r="WCV132" s="118"/>
      <c r="WCW132" s="118"/>
      <c r="WCX132" s="118"/>
      <c r="WCY132" s="118"/>
      <c r="WCZ132" s="118"/>
      <c r="WDA132" s="118"/>
      <c r="WDB132" s="118"/>
      <c r="WDC132" s="118"/>
      <c r="WDD132" s="118"/>
      <c r="WDE132" s="118"/>
      <c r="WDF132" s="118"/>
      <c r="WDG132" s="118"/>
      <c r="WDH132" s="118"/>
      <c r="WDI132" s="118"/>
      <c r="WDJ132" s="118"/>
      <c r="WDK132" s="118"/>
      <c r="WDL132" s="118"/>
      <c r="WDM132" s="118"/>
      <c r="WDN132" s="118"/>
      <c r="WDO132" s="118"/>
      <c r="WDP132" s="118"/>
      <c r="WDQ132" s="118"/>
      <c r="WDR132" s="118"/>
      <c r="WDS132" s="118"/>
      <c r="WDT132" s="118"/>
      <c r="WDU132" s="118"/>
      <c r="WDV132" s="118"/>
      <c r="WDW132" s="118"/>
      <c r="WDX132" s="118"/>
      <c r="WDY132" s="118"/>
      <c r="WDZ132" s="118"/>
      <c r="WEA132" s="118"/>
      <c r="WEB132" s="118"/>
      <c r="WEC132" s="118"/>
      <c r="WED132" s="118"/>
      <c r="WEE132" s="118"/>
      <c r="WEF132" s="118"/>
      <c r="WEG132" s="118"/>
      <c r="WEH132" s="118"/>
      <c r="WEI132" s="118"/>
      <c r="WEJ132" s="118"/>
      <c r="WEK132" s="118"/>
      <c r="WEL132" s="118"/>
      <c r="WEM132" s="118"/>
      <c r="WEN132" s="118"/>
      <c r="WEO132" s="118"/>
      <c r="WEP132" s="118"/>
      <c r="WEQ132" s="118"/>
      <c r="WER132" s="118"/>
      <c r="WES132" s="118"/>
      <c r="WET132" s="118"/>
      <c r="WEU132" s="118"/>
      <c r="WEV132" s="118"/>
      <c r="WEW132" s="118"/>
      <c r="WEX132" s="118"/>
      <c r="WEY132" s="118"/>
      <c r="WEZ132" s="118"/>
      <c r="WFA132" s="118"/>
      <c r="WFB132" s="118"/>
      <c r="WFC132" s="118"/>
      <c r="WFD132" s="118"/>
      <c r="WFE132" s="118"/>
      <c r="WFF132" s="118"/>
      <c r="WFG132" s="118"/>
      <c r="WFH132" s="118"/>
      <c r="WFI132" s="118"/>
      <c r="WFJ132" s="118"/>
      <c r="WFK132" s="118"/>
      <c r="WFL132" s="118"/>
      <c r="WFM132" s="118"/>
      <c r="WFN132" s="118"/>
      <c r="WFO132" s="118"/>
      <c r="WFP132" s="118"/>
      <c r="WFQ132" s="118"/>
      <c r="WFR132" s="118"/>
      <c r="WFS132" s="118"/>
      <c r="WFT132" s="118"/>
      <c r="WFU132" s="118"/>
      <c r="WFV132" s="118"/>
      <c r="WFW132" s="118"/>
      <c r="WFX132" s="118"/>
      <c r="WFY132" s="118"/>
      <c r="WFZ132" s="118"/>
      <c r="WGA132" s="118"/>
      <c r="WGB132" s="118"/>
      <c r="WGC132" s="118"/>
      <c r="WGD132" s="118"/>
      <c r="WGE132" s="118"/>
      <c r="WGF132" s="118"/>
      <c r="WGG132" s="118"/>
      <c r="WGH132" s="118"/>
      <c r="WGI132" s="118"/>
      <c r="WGJ132" s="118"/>
      <c r="WGK132" s="118"/>
      <c r="WGL132" s="118"/>
      <c r="WGM132" s="118"/>
      <c r="WGN132" s="118"/>
      <c r="WGO132" s="118"/>
      <c r="WGP132" s="118"/>
      <c r="WGQ132" s="118"/>
      <c r="WGR132" s="118"/>
      <c r="WGS132" s="118"/>
      <c r="WGT132" s="118"/>
      <c r="WGU132" s="118"/>
      <c r="WGV132" s="118"/>
      <c r="WGW132" s="118"/>
      <c r="WGX132" s="118"/>
      <c r="WGY132" s="118"/>
      <c r="WGZ132" s="118"/>
      <c r="WHA132" s="118"/>
      <c r="WHB132" s="118"/>
      <c r="WHC132" s="118"/>
      <c r="WHD132" s="118"/>
      <c r="WHE132" s="118"/>
      <c r="WHF132" s="118"/>
      <c r="WHG132" s="118"/>
      <c r="WHH132" s="118"/>
      <c r="WHI132" s="118"/>
      <c r="WHJ132" s="118"/>
      <c r="WHK132" s="118"/>
      <c r="WHL132" s="118"/>
      <c r="WHM132" s="118"/>
      <c r="WHN132" s="118"/>
      <c r="WHO132" s="118"/>
      <c r="WHP132" s="118"/>
      <c r="WHQ132" s="118"/>
      <c r="WHR132" s="118"/>
      <c r="WHS132" s="118"/>
      <c r="WHT132" s="118"/>
      <c r="WHU132" s="118"/>
      <c r="WHV132" s="118"/>
      <c r="WHW132" s="118"/>
      <c r="WHX132" s="118"/>
      <c r="WHY132" s="118"/>
      <c r="WHZ132" s="118"/>
      <c r="WIA132" s="118"/>
      <c r="WIB132" s="118"/>
      <c r="WIC132" s="118"/>
      <c r="WID132" s="118"/>
      <c r="WIE132" s="118"/>
      <c r="WIF132" s="118"/>
      <c r="WIG132" s="118"/>
      <c r="WIH132" s="118"/>
      <c r="WII132" s="118"/>
      <c r="WIJ132" s="118"/>
      <c r="WIK132" s="118"/>
      <c r="WIL132" s="118"/>
      <c r="WIM132" s="118"/>
      <c r="WIN132" s="118"/>
      <c r="WIO132" s="118"/>
      <c r="WIP132" s="118"/>
      <c r="WIQ132" s="118"/>
      <c r="WIR132" s="118"/>
      <c r="WIS132" s="118"/>
      <c r="WIT132" s="118"/>
      <c r="WIU132" s="118"/>
      <c r="WIV132" s="118"/>
      <c r="WIW132" s="118"/>
      <c r="WIX132" s="118"/>
      <c r="WIY132" s="118"/>
      <c r="WIZ132" s="118"/>
      <c r="WJA132" s="118"/>
      <c r="WJB132" s="118"/>
      <c r="WJC132" s="118"/>
      <c r="WJD132" s="118"/>
      <c r="WJE132" s="118"/>
      <c r="WJF132" s="118"/>
      <c r="WJG132" s="118"/>
      <c r="WJH132" s="118"/>
      <c r="WJI132" s="118"/>
      <c r="WJJ132" s="118"/>
      <c r="WJK132" s="118"/>
      <c r="WJL132" s="118"/>
      <c r="WJM132" s="118"/>
      <c r="WJN132" s="118"/>
      <c r="WJO132" s="118"/>
      <c r="WJP132" s="118"/>
      <c r="WJQ132" s="118"/>
      <c r="WJR132" s="118"/>
      <c r="WJS132" s="118"/>
      <c r="WJT132" s="118"/>
      <c r="WJU132" s="118"/>
      <c r="WJV132" s="118"/>
      <c r="WJW132" s="118"/>
      <c r="WJX132" s="118"/>
      <c r="WJY132" s="118"/>
      <c r="WJZ132" s="118"/>
      <c r="WKA132" s="118"/>
      <c r="WKB132" s="118"/>
      <c r="WKC132" s="118"/>
      <c r="WKD132" s="118"/>
      <c r="WKE132" s="118"/>
      <c r="WKF132" s="118"/>
      <c r="WKG132" s="118"/>
      <c r="WKH132" s="118"/>
      <c r="WKI132" s="118"/>
      <c r="WKJ132" s="118"/>
      <c r="WKK132" s="118"/>
      <c r="WKL132" s="118"/>
      <c r="WKM132" s="118"/>
      <c r="WKN132" s="118"/>
      <c r="WKO132" s="118"/>
      <c r="WKP132" s="118"/>
      <c r="WKQ132" s="118"/>
      <c r="WKR132" s="118"/>
      <c r="WKS132" s="118"/>
      <c r="WKT132" s="118"/>
      <c r="WKU132" s="118"/>
      <c r="WKV132" s="118"/>
      <c r="WKW132" s="118"/>
      <c r="WKX132" s="118"/>
      <c r="WKY132" s="118"/>
      <c r="WKZ132" s="118"/>
      <c r="WLA132" s="118"/>
      <c r="WLB132" s="118"/>
      <c r="WLC132" s="118"/>
      <c r="WLD132" s="118"/>
      <c r="WLE132" s="118"/>
      <c r="WLF132" s="118"/>
      <c r="WLG132" s="118"/>
      <c r="WLH132" s="118"/>
      <c r="WLI132" s="118"/>
      <c r="WLJ132" s="118"/>
      <c r="WLK132" s="118"/>
      <c r="WLL132" s="118"/>
      <c r="WLM132" s="118"/>
      <c r="WLN132" s="118"/>
      <c r="WLO132" s="118"/>
      <c r="WLP132" s="118"/>
      <c r="WLQ132" s="118"/>
      <c r="WLR132" s="118"/>
      <c r="WLS132" s="118"/>
      <c r="WLT132" s="118"/>
      <c r="WLU132" s="118"/>
      <c r="WLV132" s="118"/>
      <c r="WLW132" s="118"/>
      <c r="WLX132" s="118"/>
      <c r="WLY132" s="118"/>
      <c r="WLZ132" s="118"/>
      <c r="WMA132" s="118"/>
      <c r="WMB132" s="118"/>
      <c r="WMC132" s="118"/>
      <c r="WMD132" s="118"/>
      <c r="WME132" s="118"/>
      <c r="WMF132" s="118"/>
      <c r="WMG132" s="118"/>
      <c r="WMH132" s="118"/>
      <c r="WMI132" s="118"/>
      <c r="WMJ132" s="118"/>
      <c r="WMK132" s="118"/>
      <c r="WML132" s="118"/>
      <c r="WMM132" s="118"/>
      <c r="WMN132" s="118"/>
      <c r="WMO132" s="118"/>
      <c r="WMP132" s="118"/>
      <c r="WMQ132" s="118"/>
      <c r="WMR132" s="118"/>
      <c r="WMS132" s="118"/>
      <c r="WMT132" s="118"/>
      <c r="WMU132" s="118"/>
      <c r="WMV132" s="118"/>
      <c r="WMW132" s="118"/>
      <c r="WMX132" s="118"/>
      <c r="WMY132" s="118"/>
      <c r="WMZ132" s="118"/>
      <c r="WNA132" s="118"/>
      <c r="WNB132" s="118"/>
      <c r="WNC132" s="118"/>
      <c r="WND132" s="118"/>
      <c r="WNE132" s="118"/>
      <c r="WNF132" s="118"/>
      <c r="WNG132" s="118"/>
      <c r="WNH132" s="118"/>
      <c r="WNI132" s="118"/>
      <c r="WNJ132" s="118"/>
      <c r="WNK132" s="118"/>
      <c r="WNL132" s="118"/>
      <c r="WNM132" s="118"/>
      <c r="WNN132" s="118"/>
      <c r="WNO132" s="118"/>
      <c r="WNP132" s="118"/>
      <c r="WNQ132" s="118"/>
      <c r="WNR132" s="118"/>
      <c r="WNS132" s="118"/>
      <c r="WNT132" s="118"/>
      <c r="WNU132" s="118"/>
      <c r="WNV132" s="118"/>
      <c r="WNW132" s="118"/>
      <c r="WNX132" s="118"/>
      <c r="WNY132" s="118"/>
      <c r="WNZ132" s="118"/>
      <c r="WOA132" s="118"/>
      <c r="WOB132" s="118"/>
      <c r="WOC132" s="118"/>
      <c r="WOD132" s="118"/>
      <c r="WOE132" s="118"/>
      <c r="WOF132" s="118"/>
      <c r="WOG132" s="118"/>
      <c r="WOH132" s="118"/>
      <c r="WOI132" s="118"/>
      <c r="WOJ132" s="118"/>
      <c r="WOK132" s="118"/>
      <c r="WOL132" s="118"/>
      <c r="WOM132" s="118"/>
      <c r="WON132" s="118"/>
      <c r="WOO132" s="118"/>
      <c r="WOP132" s="118"/>
      <c r="WOQ132" s="118"/>
      <c r="WOR132" s="118"/>
      <c r="WOS132" s="118"/>
      <c r="WOT132" s="118"/>
      <c r="WOU132" s="118"/>
      <c r="WOV132" s="118"/>
      <c r="WOW132" s="118"/>
      <c r="WOX132" s="118"/>
      <c r="WOY132" s="118"/>
      <c r="WOZ132" s="118"/>
      <c r="WPA132" s="118"/>
      <c r="WPB132" s="118"/>
      <c r="WPC132" s="118"/>
      <c r="WPD132" s="118"/>
      <c r="WPE132" s="118"/>
      <c r="WPF132" s="118"/>
      <c r="WPG132" s="118"/>
      <c r="WPH132" s="118"/>
      <c r="WPI132" s="118"/>
      <c r="WPJ132" s="118"/>
      <c r="WPK132" s="118"/>
      <c r="WPL132" s="118"/>
      <c r="WPM132" s="118"/>
      <c r="WPN132" s="118"/>
      <c r="WPO132" s="118"/>
      <c r="WPP132" s="118"/>
      <c r="WPQ132" s="118"/>
      <c r="WPR132" s="118"/>
      <c r="WPS132" s="118"/>
      <c r="WPT132" s="118"/>
      <c r="WPU132" s="118"/>
      <c r="WPV132" s="118"/>
      <c r="WPW132" s="118"/>
      <c r="WPX132" s="118"/>
      <c r="WPY132" s="118"/>
      <c r="WPZ132" s="118"/>
      <c r="WQA132" s="118"/>
      <c r="WQB132" s="118"/>
      <c r="WQC132" s="118"/>
      <c r="WQD132" s="118"/>
      <c r="WQE132" s="118"/>
      <c r="WQF132" s="118"/>
      <c r="WQG132" s="118"/>
      <c r="WQH132" s="118"/>
      <c r="WQI132" s="118"/>
      <c r="WQJ132" s="118"/>
      <c r="WQK132" s="118"/>
      <c r="WQL132" s="118"/>
      <c r="WQM132" s="118"/>
      <c r="WQN132" s="118"/>
      <c r="WQO132" s="118"/>
      <c r="WQP132" s="118"/>
      <c r="WQQ132" s="118"/>
      <c r="WQR132" s="118"/>
      <c r="WQS132" s="118"/>
      <c r="WQT132" s="118"/>
      <c r="WQU132" s="118"/>
      <c r="WQV132" s="118"/>
      <c r="WQW132" s="118"/>
      <c r="WQX132" s="118"/>
      <c r="WQY132" s="118"/>
      <c r="WQZ132" s="118"/>
      <c r="WRA132" s="118"/>
      <c r="WRB132" s="118"/>
      <c r="WRC132" s="118"/>
      <c r="WRD132" s="118"/>
      <c r="WRE132" s="118"/>
      <c r="WRF132" s="118"/>
      <c r="WRG132" s="118"/>
      <c r="WRH132" s="118"/>
      <c r="WRI132" s="118"/>
      <c r="WRJ132" s="118"/>
      <c r="WRK132" s="118"/>
      <c r="WRL132" s="118"/>
      <c r="WRM132" s="118"/>
      <c r="WRN132" s="118"/>
      <c r="WRO132" s="118"/>
      <c r="WRP132" s="118"/>
      <c r="WRQ132" s="118"/>
      <c r="WRR132" s="118"/>
      <c r="WRS132" s="118"/>
      <c r="WRT132" s="118"/>
      <c r="WRU132" s="118"/>
      <c r="WRV132" s="118"/>
      <c r="WRW132" s="118"/>
      <c r="WRX132" s="118"/>
      <c r="WRY132" s="118"/>
      <c r="WRZ132" s="118"/>
      <c r="WSA132" s="118"/>
      <c r="WSB132" s="118"/>
      <c r="WSC132" s="118"/>
      <c r="WSD132" s="118"/>
      <c r="WSE132" s="118"/>
      <c r="WSF132" s="118"/>
      <c r="WSG132" s="118"/>
      <c r="WSH132" s="118"/>
      <c r="WSI132" s="118"/>
      <c r="WSJ132" s="118"/>
      <c r="WSK132" s="118"/>
      <c r="WSL132" s="118"/>
      <c r="WSM132" s="118"/>
      <c r="WSN132" s="118"/>
      <c r="WSO132" s="118"/>
      <c r="WSP132" s="118"/>
      <c r="WSQ132" s="118"/>
      <c r="WSR132" s="118"/>
      <c r="WSS132" s="118"/>
      <c r="WST132" s="118"/>
      <c r="WSU132" s="118"/>
      <c r="WSV132" s="118"/>
      <c r="WSW132" s="118"/>
      <c r="WSX132" s="118"/>
      <c r="WSY132" s="118"/>
      <c r="WSZ132" s="118"/>
      <c r="WTA132" s="118"/>
      <c r="WTB132" s="118"/>
      <c r="WTC132" s="118"/>
      <c r="WTD132" s="118"/>
      <c r="WTE132" s="118"/>
      <c r="WTF132" s="118"/>
      <c r="WTG132" s="118"/>
      <c r="WTH132" s="118"/>
      <c r="WTI132" s="118"/>
      <c r="WTJ132" s="118"/>
      <c r="WTK132" s="118"/>
      <c r="WTL132" s="118"/>
      <c r="WTM132" s="118"/>
      <c r="WTN132" s="118"/>
      <c r="WTO132" s="118"/>
      <c r="WTP132" s="118"/>
      <c r="WTQ132" s="118"/>
      <c r="WTR132" s="118"/>
      <c r="WTS132" s="118"/>
      <c r="WTT132" s="118"/>
      <c r="WTU132" s="118"/>
      <c r="WTV132" s="118"/>
      <c r="WTW132" s="118"/>
      <c r="WTX132" s="118"/>
      <c r="WTY132" s="118"/>
      <c r="WTZ132" s="118"/>
      <c r="WUA132" s="118"/>
      <c r="WUB132" s="118"/>
      <c r="WUC132" s="118"/>
      <c r="WUD132" s="118"/>
      <c r="WUE132" s="118"/>
      <c r="WUF132" s="118"/>
      <c r="WUG132" s="118"/>
      <c r="WUH132" s="118"/>
      <c r="WUI132" s="118"/>
      <c r="WUJ132" s="118"/>
      <c r="WUK132" s="118"/>
      <c r="WUL132" s="118"/>
      <c r="WUM132" s="118"/>
      <c r="WUN132" s="118"/>
      <c r="WUO132" s="118"/>
      <c r="WUP132" s="118"/>
      <c r="WUQ132" s="118"/>
      <c r="WUR132" s="118"/>
      <c r="WUS132" s="118"/>
      <c r="WUT132" s="118"/>
      <c r="WUU132" s="118"/>
      <c r="WUV132" s="118"/>
      <c r="WUW132" s="118"/>
      <c r="WUX132" s="118"/>
      <c r="WUY132" s="118"/>
      <c r="WUZ132" s="118"/>
      <c r="WVA132" s="118"/>
      <c r="WVB132" s="118"/>
      <c r="WVC132" s="118"/>
      <c r="WVD132" s="118"/>
      <c r="WVE132" s="118"/>
      <c r="WVF132" s="118"/>
      <c r="WVG132" s="118"/>
      <c r="WVH132" s="118"/>
      <c r="WVI132" s="118"/>
      <c r="WVJ132" s="118"/>
      <c r="WVK132" s="118"/>
      <c r="WVL132" s="118"/>
      <c r="WVM132" s="118"/>
      <c r="WVN132" s="118"/>
      <c r="WVO132" s="118"/>
      <c r="WVP132" s="118"/>
      <c r="WVQ132" s="118"/>
      <c r="WVR132" s="118"/>
      <c r="WVS132" s="118"/>
      <c r="WVT132" s="118"/>
      <c r="WVU132" s="118"/>
      <c r="WVV132" s="118"/>
      <c r="WVW132" s="118"/>
      <c r="WVX132" s="118"/>
      <c r="WVY132" s="118"/>
      <c r="WVZ132" s="118"/>
      <c r="WWA132" s="118"/>
      <c r="WWB132" s="118"/>
      <c r="WWC132" s="118"/>
      <c r="WWD132" s="118"/>
      <c r="WWE132" s="118"/>
      <c r="WWF132" s="118"/>
      <c r="WWG132" s="118"/>
      <c r="WWH132" s="118"/>
      <c r="WWI132" s="118"/>
      <c r="WWJ132" s="118"/>
      <c r="WWK132" s="118"/>
      <c r="WWL132" s="118"/>
      <c r="WWM132" s="118"/>
      <c r="WWN132" s="118"/>
      <c r="WWO132" s="118"/>
      <c r="WWP132" s="118"/>
      <c r="WWQ132" s="118"/>
      <c r="WWR132" s="118"/>
      <c r="WWS132" s="118"/>
      <c r="WWT132" s="118"/>
      <c r="WWU132" s="118"/>
      <c r="WWV132" s="118"/>
      <c r="WWW132" s="118"/>
      <c r="WWX132" s="118"/>
      <c r="WWY132" s="118"/>
      <c r="WWZ132" s="118"/>
      <c r="WXA132" s="118"/>
      <c r="WXB132" s="118"/>
      <c r="WXC132" s="118"/>
      <c r="WXD132" s="118"/>
      <c r="WXE132" s="118"/>
      <c r="WXF132" s="118"/>
      <c r="WXG132" s="118"/>
      <c r="WXH132" s="118"/>
      <c r="WXI132" s="118"/>
      <c r="WXJ132" s="118"/>
      <c r="WXK132" s="118"/>
      <c r="WXL132" s="118"/>
      <c r="WXM132" s="118"/>
      <c r="WXN132" s="118"/>
      <c r="WXO132" s="118"/>
      <c r="WXP132" s="118"/>
      <c r="WXQ132" s="118"/>
      <c r="WXR132" s="118"/>
      <c r="WXS132" s="118"/>
      <c r="WXT132" s="118"/>
      <c r="WXU132" s="118"/>
      <c r="WXV132" s="118"/>
      <c r="WXW132" s="118"/>
      <c r="WXX132" s="118"/>
      <c r="WXY132" s="118"/>
      <c r="WXZ132" s="118"/>
      <c r="WYA132" s="118"/>
      <c r="WYB132" s="118"/>
      <c r="WYC132" s="118"/>
      <c r="WYD132" s="118"/>
      <c r="WYE132" s="118"/>
      <c r="WYF132" s="118"/>
      <c r="WYG132" s="118"/>
      <c r="WYH132" s="118"/>
      <c r="WYI132" s="118"/>
      <c r="WYJ132" s="118"/>
      <c r="WYK132" s="118"/>
      <c r="WYL132" s="118"/>
      <c r="WYM132" s="118"/>
      <c r="WYN132" s="118"/>
      <c r="WYO132" s="118"/>
      <c r="WYP132" s="118"/>
      <c r="WYQ132" s="118"/>
      <c r="WYR132" s="118"/>
      <c r="WYS132" s="118"/>
      <c r="WYT132" s="118"/>
      <c r="WYU132" s="118"/>
      <c r="WYV132" s="118"/>
      <c r="WYW132" s="118"/>
      <c r="WYX132" s="118"/>
      <c r="WYY132" s="118"/>
      <c r="WYZ132" s="118"/>
      <c r="WZA132" s="118"/>
      <c r="WZB132" s="118"/>
      <c r="WZC132" s="118"/>
      <c r="WZD132" s="118"/>
      <c r="WZE132" s="118"/>
      <c r="WZF132" s="118"/>
      <c r="WZG132" s="118"/>
      <c r="WZH132" s="118"/>
      <c r="WZI132" s="118"/>
      <c r="WZJ132" s="118"/>
      <c r="WZK132" s="118"/>
      <c r="WZL132" s="118"/>
      <c r="WZM132" s="118"/>
      <c r="WZN132" s="118"/>
      <c r="WZO132" s="118"/>
      <c r="WZP132" s="118"/>
      <c r="WZQ132" s="118"/>
      <c r="WZR132" s="118"/>
      <c r="WZS132" s="118"/>
      <c r="WZT132" s="118"/>
      <c r="WZU132" s="118"/>
      <c r="WZV132" s="118"/>
      <c r="WZW132" s="118"/>
      <c r="WZX132" s="118"/>
      <c r="WZY132" s="118"/>
      <c r="WZZ132" s="118"/>
      <c r="XAA132" s="118"/>
      <c r="XAB132" s="118"/>
      <c r="XAC132" s="118"/>
      <c r="XAD132" s="118"/>
      <c r="XAE132" s="118"/>
      <c r="XAF132" s="118"/>
      <c r="XAG132" s="118"/>
      <c r="XAH132" s="118"/>
      <c r="XAI132" s="118"/>
      <c r="XAJ132" s="118"/>
      <c r="XAK132" s="118"/>
      <c r="XAL132" s="118"/>
      <c r="XAM132" s="118"/>
      <c r="XAN132" s="118"/>
      <c r="XAO132" s="118"/>
      <c r="XAP132" s="118"/>
      <c r="XAQ132" s="118"/>
      <c r="XAR132" s="118"/>
      <c r="XAS132" s="118"/>
      <c r="XAT132" s="118"/>
      <c r="XAU132" s="118"/>
      <c r="XAV132" s="118"/>
      <c r="XAW132" s="118"/>
      <c r="XAX132" s="118"/>
      <c r="XAY132" s="118"/>
      <c r="XAZ132" s="118"/>
      <c r="XBA132" s="118"/>
      <c r="XBB132" s="118"/>
      <c r="XBC132" s="118"/>
      <c r="XBD132" s="118"/>
      <c r="XBE132" s="118"/>
      <c r="XBF132" s="118"/>
      <c r="XBG132" s="118"/>
      <c r="XBH132" s="118"/>
      <c r="XBI132" s="118"/>
      <c r="XBJ132" s="118"/>
      <c r="XBK132" s="118"/>
      <c r="XBL132" s="118"/>
      <c r="XBM132" s="118"/>
      <c r="XBN132" s="118"/>
      <c r="XBO132" s="118"/>
      <c r="XBP132" s="118"/>
      <c r="XBQ132" s="118"/>
      <c r="XBR132" s="118"/>
      <c r="XBS132" s="118"/>
      <c r="XBT132" s="118"/>
      <c r="XBU132" s="118"/>
      <c r="XBV132" s="118"/>
      <c r="XBW132" s="118"/>
      <c r="XBX132" s="118"/>
      <c r="XBY132" s="118"/>
      <c r="XBZ132" s="118"/>
      <c r="XCA132" s="118"/>
      <c r="XCB132" s="118"/>
      <c r="XCC132" s="118"/>
      <c r="XCD132" s="118"/>
      <c r="XCE132" s="118"/>
      <c r="XCF132" s="118"/>
      <c r="XCG132" s="118"/>
      <c r="XCH132" s="118"/>
      <c r="XCI132" s="118"/>
      <c r="XCJ132" s="118"/>
      <c r="XCK132" s="118"/>
      <c r="XCL132" s="118"/>
      <c r="XCM132" s="118"/>
      <c r="XCN132" s="118"/>
      <c r="XCO132" s="118"/>
      <c r="XCP132" s="118"/>
      <c r="XCQ132" s="118"/>
      <c r="XCR132" s="118"/>
      <c r="XCS132" s="118"/>
      <c r="XCT132" s="118"/>
      <c r="XCU132" s="118"/>
      <c r="XCV132" s="118"/>
      <c r="XCW132" s="118"/>
      <c r="XCX132" s="118"/>
      <c r="XCY132" s="118"/>
      <c r="XCZ132" s="118"/>
      <c r="XDA132" s="118"/>
      <c r="XDB132" s="118"/>
      <c r="XDC132" s="118"/>
      <c r="XDD132" s="118"/>
      <c r="XDE132" s="118"/>
      <c r="XDF132" s="118"/>
      <c r="XDG132" s="118"/>
      <c r="XDH132" s="118"/>
      <c r="XDI132" s="118"/>
      <c r="XDJ132" s="118"/>
      <c r="XDK132" s="118"/>
      <c r="XDL132" s="118"/>
      <c r="XDM132" s="118"/>
      <c r="XDN132" s="118"/>
      <c r="XDO132" s="118"/>
      <c r="XDP132" s="118"/>
      <c r="XDQ132" s="118"/>
      <c r="XDR132" s="118"/>
      <c r="XDS132" s="118"/>
      <c r="XDT132" s="118"/>
      <c r="XDU132" s="118"/>
      <c r="XDV132" s="118"/>
      <c r="XDW132" s="118"/>
      <c r="XDX132" s="118"/>
      <c r="XDY132" s="118"/>
      <c r="XDZ132" s="118"/>
      <c r="XEA132" s="118"/>
      <c r="XEB132" s="118"/>
      <c r="XEC132" s="118"/>
      <c r="XED132" s="118"/>
      <c r="XEE132" s="118"/>
      <c r="XEF132" s="118"/>
      <c r="XEG132" s="118"/>
      <c r="XEH132" s="118"/>
      <c r="XEI132" s="118"/>
      <c r="XEJ132" s="118"/>
      <c r="XEK132" s="118"/>
      <c r="XEL132" s="118"/>
      <c r="XEM132" s="118"/>
      <c r="XEN132" s="118"/>
      <c r="XEO132" s="118"/>
      <c r="XEP132" s="118"/>
      <c r="XEQ132" s="118"/>
      <c r="XER132" s="118"/>
      <c r="XES132" s="118"/>
      <c r="XET132" s="118"/>
      <c r="XEU132" s="118"/>
      <c r="XEV132" s="118"/>
      <c r="XEW132" s="118"/>
      <c r="XEX132" s="118"/>
      <c r="XEY132" s="118"/>
      <c r="XEZ132" s="118"/>
      <c r="XFA132" s="118"/>
      <c r="XFB132" s="118"/>
      <c r="XFC132" s="118"/>
      <c r="XFD132" s="118"/>
    </row>
    <row r="133" spans="1:16384" ht="14.45" customHeight="1">
      <c r="A133" s="114" t="s">
        <v>66</v>
      </c>
      <c r="B133" s="109" t="s">
        <v>38</v>
      </c>
      <c r="C133" s="42"/>
      <c r="D133" s="42"/>
      <c r="E133" s="42"/>
      <c r="F133" s="42"/>
      <c r="G133" s="42"/>
      <c r="H133" s="42"/>
      <c r="I133" s="42"/>
      <c r="J133" s="42"/>
      <c r="K133" s="42"/>
      <c r="L133" s="42"/>
      <c r="M133" s="42"/>
      <c r="N133" s="42"/>
      <c r="O133" s="42"/>
      <c r="P133" s="42"/>
      <c r="Q133" s="42"/>
      <c r="R133" s="42"/>
      <c r="S133" s="42"/>
      <c r="T133" s="42"/>
      <c r="U133" s="100">
        <f>SUM(C133:O133)</f>
        <v>0</v>
      </c>
    </row>
    <row r="134" spans="1:16384" ht="14.45" customHeight="1">
      <c r="B134" s="112"/>
      <c r="U134" s="155"/>
    </row>
    <row r="135" spans="1:16384" ht="14.45" customHeight="1">
      <c r="A135" s="114" t="s">
        <v>62</v>
      </c>
      <c r="B135" s="109" t="s">
        <v>38</v>
      </c>
      <c r="C135" s="42"/>
      <c r="D135" s="42"/>
      <c r="E135" s="42"/>
      <c r="F135" s="42"/>
      <c r="G135" s="42"/>
      <c r="H135" s="42"/>
      <c r="I135" s="42"/>
      <c r="J135" s="42"/>
      <c r="K135" s="42"/>
      <c r="L135" s="42"/>
      <c r="M135" s="42"/>
      <c r="N135" s="42"/>
      <c r="O135" s="42"/>
      <c r="P135" s="42"/>
      <c r="Q135" s="42"/>
      <c r="R135" s="42"/>
      <c r="S135" s="42"/>
      <c r="T135" s="42"/>
      <c r="U135" s="100">
        <f>SUM(C135:O135)</f>
        <v>0</v>
      </c>
    </row>
    <row r="137" spans="1:16384" ht="14.45" customHeight="1">
      <c r="A137" s="114" t="s">
        <v>63</v>
      </c>
      <c r="B137" s="109" t="s">
        <v>38</v>
      </c>
      <c r="C137" s="42"/>
      <c r="D137" s="42"/>
      <c r="E137" s="42"/>
      <c r="F137" s="42"/>
      <c r="G137" s="42"/>
      <c r="H137" s="42"/>
      <c r="I137" s="42"/>
      <c r="J137" s="42"/>
      <c r="K137" s="42"/>
      <c r="L137" s="42"/>
      <c r="M137" s="42"/>
      <c r="N137" s="42"/>
      <c r="O137" s="42"/>
      <c r="P137" s="42"/>
      <c r="Q137" s="42"/>
      <c r="R137" s="42"/>
      <c r="S137" s="42"/>
      <c r="T137" s="42"/>
      <c r="U137" s="100">
        <f>SUM(C137:O137)</f>
        <v>0</v>
      </c>
    </row>
    <row r="139" spans="1:16384" ht="14.45" customHeight="1">
      <c r="A139" s="114" t="s">
        <v>69</v>
      </c>
      <c r="B139" s="109" t="s">
        <v>38</v>
      </c>
      <c r="C139" s="117" t="e">
        <f t="shared" ref="C139:S139" si="26">C103+C133+C135+C137</f>
        <v>#DIV/0!</v>
      </c>
      <c r="D139" s="117" t="e">
        <f t="shared" si="26"/>
        <v>#DIV/0!</v>
      </c>
      <c r="E139" s="153" t="e">
        <f t="shared" si="26"/>
        <v>#DIV/0!</v>
      </c>
      <c r="F139" s="153" t="e">
        <f t="shared" si="26"/>
        <v>#DIV/0!</v>
      </c>
      <c r="G139" s="153" t="e">
        <f t="shared" si="26"/>
        <v>#DIV/0!</v>
      </c>
      <c r="H139" s="153" t="e">
        <f t="shared" si="26"/>
        <v>#DIV/0!</v>
      </c>
      <c r="I139" s="153" t="e">
        <f t="shared" si="26"/>
        <v>#DIV/0!</v>
      </c>
      <c r="J139" s="153" t="e">
        <f t="shared" si="26"/>
        <v>#DIV/0!</v>
      </c>
      <c r="K139" s="153" t="e">
        <f t="shared" si="26"/>
        <v>#DIV/0!</v>
      </c>
      <c r="L139" s="153" t="e">
        <f t="shared" si="26"/>
        <v>#DIV/0!</v>
      </c>
      <c r="M139" s="153" t="e">
        <f t="shared" si="26"/>
        <v>#DIV/0!</v>
      </c>
      <c r="N139" s="153" t="e">
        <f t="shared" si="26"/>
        <v>#DIV/0!</v>
      </c>
      <c r="O139" s="153" t="e">
        <f t="shared" si="26"/>
        <v>#DIV/0!</v>
      </c>
      <c r="P139" s="153" t="e">
        <f t="shared" si="26"/>
        <v>#DIV/0!</v>
      </c>
      <c r="Q139" s="153" t="e">
        <f t="shared" si="26"/>
        <v>#DIV/0!</v>
      </c>
      <c r="R139" s="153" t="e">
        <f t="shared" si="26"/>
        <v>#DIV/0!</v>
      </c>
      <c r="S139" s="153" t="e">
        <f t="shared" si="26"/>
        <v>#DIV/0!</v>
      </c>
      <c r="T139" s="153" t="e">
        <f>T103+T133+T135+T137</f>
        <v>#DIV/0!</v>
      </c>
      <c r="U139" s="100" t="e">
        <f>SUM(C139:O139)</f>
        <v>#DIV/0!</v>
      </c>
    </row>
    <row r="142" spans="1:16384" ht="14.45" customHeight="1">
      <c r="A142" s="10" t="s">
        <v>179</v>
      </c>
      <c r="B142" s="119"/>
      <c r="C142" s="119"/>
      <c r="D142" s="119"/>
      <c r="E142" s="119"/>
      <c r="F142" s="119"/>
    </row>
    <row r="143" spans="1:16384" ht="14.45" customHeight="1">
      <c r="A143" s="120"/>
      <c r="B143" s="4"/>
      <c r="C143" s="2"/>
      <c r="D143" s="121"/>
      <c r="E143" s="121"/>
      <c r="F143" s="121"/>
      <c r="G143" s="2"/>
      <c r="H143" s="2"/>
      <c r="I143" s="2"/>
      <c r="J143" s="2"/>
      <c r="K143" s="2"/>
      <c r="L143" s="2"/>
      <c r="M143" s="2"/>
      <c r="N143" s="2"/>
      <c r="O143" s="2"/>
      <c r="P143" s="2"/>
      <c r="Q143" s="2"/>
      <c r="R143" s="2"/>
      <c r="S143" s="2"/>
      <c r="T143" s="2"/>
    </row>
    <row r="144" spans="1:16384" ht="14.45" customHeight="1">
      <c r="A144" s="25" t="s">
        <v>56</v>
      </c>
      <c r="B144" s="26" t="s">
        <v>7</v>
      </c>
      <c r="C144" s="46" t="e">
        <f t="shared" ref="C144:T145" si="27">C88/C87</f>
        <v>#DIV/0!</v>
      </c>
      <c r="D144" s="46" t="e">
        <f t="shared" si="27"/>
        <v>#DIV/0!</v>
      </c>
      <c r="E144" s="46" t="e">
        <f t="shared" si="27"/>
        <v>#DIV/0!</v>
      </c>
      <c r="F144" s="46" t="e">
        <f t="shared" si="27"/>
        <v>#DIV/0!</v>
      </c>
      <c r="G144" s="46" t="e">
        <f t="shared" si="27"/>
        <v>#DIV/0!</v>
      </c>
      <c r="H144" s="46" t="e">
        <f t="shared" si="27"/>
        <v>#DIV/0!</v>
      </c>
      <c r="I144" s="46" t="e">
        <f t="shared" si="27"/>
        <v>#DIV/0!</v>
      </c>
      <c r="J144" s="46" t="e">
        <f t="shared" si="27"/>
        <v>#DIV/0!</v>
      </c>
      <c r="K144" s="46" t="e">
        <f t="shared" si="27"/>
        <v>#DIV/0!</v>
      </c>
      <c r="L144" s="46" t="e">
        <f t="shared" si="27"/>
        <v>#DIV/0!</v>
      </c>
      <c r="M144" s="46" t="e">
        <f t="shared" si="27"/>
        <v>#DIV/0!</v>
      </c>
      <c r="N144" s="46" t="e">
        <f t="shared" si="27"/>
        <v>#DIV/0!</v>
      </c>
      <c r="O144" s="46" t="e">
        <f t="shared" si="27"/>
        <v>#DIV/0!</v>
      </c>
      <c r="P144" s="46" t="e">
        <f t="shared" si="27"/>
        <v>#DIV/0!</v>
      </c>
      <c r="Q144" s="46" t="e">
        <f t="shared" si="27"/>
        <v>#DIV/0!</v>
      </c>
      <c r="R144" s="46" t="e">
        <f t="shared" si="27"/>
        <v>#DIV/0!</v>
      </c>
      <c r="S144" s="46" t="e">
        <f t="shared" si="27"/>
        <v>#DIV/0!</v>
      </c>
      <c r="T144" s="46" t="e">
        <f t="shared" si="27"/>
        <v>#DIV/0!</v>
      </c>
      <c r="U144" s="154"/>
    </row>
    <row r="145" spans="1:24" ht="14.45" customHeight="1">
      <c r="A145" s="25" t="s">
        <v>5</v>
      </c>
      <c r="B145" s="26" t="s">
        <v>7</v>
      </c>
      <c r="C145" s="46" t="e">
        <f t="shared" si="27"/>
        <v>#DIV/0!</v>
      </c>
      <c r="D145" s="46" t="e">
        <f t="shared" si="27"/>
        <v>#DIV/0!</v>
      </c>
      <c r="E145" s="46" t="e">
        <f t="shared" si="27"/>
        <v>#DIV/0!</v>
      </c>
      <c r="F145" s="46" t="e">
        <f t="shared" si="27"/>
        <v>#DIV/0!</v>
      </c>
      <c r="G145" s="46" t="e">
        <f t="shared" si="27"/>
        <v>#DIV/0!</v>
      </c>
      <c r="H145" s="46" t="e">
        <f t="shared" si="27"/>
        <v>#DIV/0!</v>
      </c>
      <c r="I145" s="46" t="e">
        <f t="shared" si="27"/>
        <v>#DIV/0!</v>
      </c>
      <c r="J145" s="46" t="e">
        <f t="shared" si="27"/>
        <v>#DIV/0!</v>
      </c>
      <c r="K145" s="46" t="e">
        <f t="shared" si="27"/>
        <v>#DIV/0!</v>
      </c>
      <c r="L145" s="46" t="e">
        <f t="shared" si="27"/>
        <v>#DIV/0!</v>
      </c>
      <c r="M145" s="46" t="e">
        <f t="shared" si="27"/>
        <v>#DIV/0!</v>
      </c>
      <c r="N145" s="46" t="e">
        <f t="shared" si="27"/>
        <v>#DIV/0!</v>
      </c>
      <c r="O145" s="46" t="e">
        <f t="shared" si="27"/>
        <v>#DIV/0!</v>
      </c>
      <c r="P145" s="46" t="e">
        <f t="shared" si="27"/>
        <v>#DIV/0!</v>
      </c>
      <c r="Q145" s="46" t="e">
        <f t="shared" si="27"/>
        <v>#DIV/0!</v>
      </c>
      <c r="R145" s="46" t="e">
        <f t="shared" si="27"/>
        <v>#DIV/0!</v>
      </c>
      <c r="S145" s="46" t="e">
        <f t="shared" si="27"/>
        <v>#DIV/0!</v>
      </c>
      <c r="T145" s="46" t="e">
        <f t="shared" si="27"/>
        <v>#DIV/0!</v>
      </c>
      <c r="U145" s="154"/>
    </row>
    <row r="146" spans="1:24" ht="14.45" customHeight="1">
      <c r="A146" s="15" t="s">
        <v>6</v>
      </c>
      <c r="B146" s="9" t="s">
        <v>7</v>
      </c>
      <c r="C146" s="46" t="e">
        <f t="shared" ref="C146:T146" si="28">C90/C88</f>
        <v>#DIV/0!</v>
      </c>
      <c r="D146" s="46" t="e">
        <f t="shared" si="28"/>
        <v>#DIV/0!</v>
      </c>
      <c r="E146" s="46" t="e">
        <f t="shared" si="28"/>
        <v>#DIV/0!</v>
      </c>
      <c r="F146" s="46" t="e">
        <f t="shared" si="28"/>
        <v>#DIV/0!</v>
      </c>
      <c r="G146" s="46" t="e">
        <f t="shared" si="28"/>
        <v>#DIV/0!</v>
      </c>
      <c r="H146" s="46" t="e">
        <f t="shared" si="28"/>
        <v>#DIV/0!</v>
      </c>
      <c r="I146" s="46" t="e">
        <f t="shared" si="28"/>
        <v>#DIV/0!</v>
      </c>
      <c r="J146" s="46" t="e">
        <f t="shared" si="28"/>
        <v>#DIV/0!</v>
      </c>
      <c r="K146" s="46" t="e">
        <f t="shared" si="28"/>
        <v>#DIV/0!</v>
      </c>
      <c r="L146" s="46" t="e">
        <f t="shared" si="28"/>
        <v>#DIV/0!</v>
      </c>
      <c r="M146" s="46" t="e">
        <f t="shared" si="28"/>
        <v>#DIV/0!</v>
      </c>
      <c r="N146" s="46" t="e">
        <f t="shared" si="28"/>
        <v>#DIV/0!</v>
      </c>
      <c r="O146" s="46" t="e">
        <f t="shared" si="28"/>
        <v>#DIV/0!</v>
      </c>
      <c r="P146" s="46" t="e">
        <f t="shared" si="28"/>
        <v>#DIV/0!</v>
      </c>
      <c r="Q146" s="46" t="e">
        <f t="shared" si="28"/>
        <v>#DIV/0!</v>
      </c>
      <c r="R146" s="46" t="e">
        <f t="shared" si="28"/>
        <v>#DIV/0!</v>
      </c>
      <c r="S146" s="46" t="e">
        <f t="shared" si="28"/>
        <v>#DIV/0!</v>
      </c>
      <c r="T146" s="46" t="e">
        <f t="shared" si="28"/>
        <v>#DIV/0!</v>
      </c>
      <c r="U146" s="154"/>
    </row>
    <row r="147" spans="1:24" ht="14.45" customHeight="1">
      <c r="A147" s="15" t="s">
        <v>57</v>
      </c>
      <c r="B147" s="9" t="s">
        <v>7</v>
      </c>
      <c r="C147" s="46" t="e">
        <f t="shared" ref="C147:T147" si="29">+C91/C92</f>
        <v>#DIV/0!</v>
      </c>
      <c r="D147" s="46" t="e">
        <f t="shared" si="29"/>
        <v>#DIV/0!</v>
      </c>
      <c r="E147" s="46" t="e">
        <f t="shared" si="29"/>
        <v>#DIV/0!</v>
      </c>
      <c r="F147" s="46" t="e">
        <f t="shared" si="29"/>
        <v>#DIV/0!</v>
      </c>
      <c r="G147" s="46" t="e">
        <f t="shared" si="29"/>
        <v>#DIV/0!</v>
      </c>
      <c r="H147" s="46" t="e">
        <f t="shared" si="29"/>
        <v>#DIV/0!</v>
      </c>
      <c r="I147" s="46" t="e">
        <f t="shared" si="29"/>
        <v>#DIV/0!</v>
      </c>
      <c r="J147" s="46" t="e">
        <f t="shared" si="29"/>
        <v>#DIV/0!</v>
      </c>
      <c r="K147" s="46" t="e">
        <f t="shared" si="29"/>
        <v>#DIV/0!</v>
      </c>
      <c r="L147" s="46" t="e">
        <f t="shared" si="29"/>
        <v>#DIV/0!</v>
      </c>
      <c r="M147" s="46" t="e">
        <f t="shared" si="29"/>
        <v>#DIV/0!</v>
      </c>
      <c r="N147" s="46" t="e">
        <f t="shared" si="29"/>
        <v>#DIV/0!</v>
      </c>
      <c r="O147" s="46" t="e">
        <f t="shared" si="29"/>
        <v>#DIV/0!</v>
      </c>
      <c r="P147" s="46" t="e">
        <f t="shared" si="29"/>
        <v>#DIV/0!</v>
      </c>
      <c r="Q147" s="46" t="e">
        <f t="shared" si="29"/>
        <v>#DIV/0!</v>
      </c>
      <c r="R147" s="46" t="e">
        <f t="shared" si="29"/>
        <v>#DIV/0!</v>
      </c>
      <c r="S147" s="46" t="e">
        <f t="shared" si="29"/>
        <v>#DIV/0!</v>
      </c>
      <c r="T147" s="46" t="e">
        <f t="shared" si="29"/>
        <v>#DIV/0!</v>
      </c>
      <c r="U147" s="154"/>
    </row>
    <row r="148" spans="1:24" ht="14.45" customHeight="1">
      <c r="A148" s="15" t="s">
        <v>1</v>
      </c>
      <c r="B148" s="9" t="s">
        <v>7</v>
      </c>
      <c r="C148" s="46" t="e">
        <f t="shared" ref="C148:T148" si="30">(C94-C87)/C94</f>
        <v>#VALUE!</v>
      </c>
      <c r="D148" s="46" t="e">
        <f t="shared" si="30"/>
        <v>#DIV/0!</v>
      </c>
      <c r="E148" s="46" t="e">
        <f t="shared" si="30"/>
        <v>#DIV/0!</v>
      </c>
      <c r="F148" s="46" t="e">
        <f t="shared" si="30"/>
        <v>#DIV/0!</v>
      </c>
      <c r="G148" s="46" t="e">
        <f t="shared" si="30"/>
        <v>#DIV/0!</v>
      </c>
      <c r="H148" s="46" t="e">
        <f t="shared" si="30"/>
        <v>#DIV/0!</v>
      </c>
      <c r="I148" s="46" t="e">
        <f t="shared" si="30"/>
        <v>#DIV/0!</v>
      </c>
      <c r="J148" s="46" t="e">
        <f t="shared" si="30"/>
        <v>#DIV/0!</v>
      </c>
      <c r="K148" s="46" t="e">
        <f t="shared" si="30"/>
        <v>#DIV/0!</v>
      </c>
      <c r="L148" s="46" t="e">
        <f t="shared" si="30"/>
        <v>#DIV/0!</v>
      </c>
      <c r="M148" s="46" t="e">
        <f t="shared" si="30"/>
        <v>#DIV/0!</v>
      </c>
      <c r="N148" s="46" t="e">
        <f t="shared" si="30"/>
        <v>#DIV/0!</v>
      </c>
      <c r="O148" s="46" t="e">
        <f t="shared" si="30"/>
        <v>#DIV/0!</v>
      </c>
      <c r="P148" s="46" t="e">
        <f t="shared" si="30"/>
        <v>#DIV/0!</v>
      </c>
      <c r="Q148" s="46" t="e">
        <f t="shared" si="30"/>
        <v>#DIV/0!</v>
      </c>
      <c r="R148" s="46" t="e">
        <f t="shared" si="30"/>
        <v>#DIV/0!</v>
      </c>
      <c r="S148" s="46" t="e">
        <f t="shared" si="30"/>
        <v>#DIV/0!</v>
      </c>
      <c r="T148" s="46" t="e">
        <f t="shared" si="30"/>
        <v>#DIV/0!</v>
      </c>
      <c r="U148" s="154"/>
    </row>
    <row r="149" spans="1:24" ht="14.45" customHeight="1">
      <c r="A149" s="120"/>
      <c r="B149" s="24"/>
      <c r="C149" s="24"/>
      <c r="D149" s="3"/>
      <c r="E149" s="3"/>
      <c r="F149" s="3"/>
      <c r="G149" s="3"/>
      <c r="H149" s="3"/>
      <c r="I149" s="3"/>
      <c r="J149" s="3"/>
      <c r="K149" s="3"/>
      <c r="L149" s="3"/>
      <c r="M149" s="3"/>
      <c r="N149" s="3"/>
      <c r="O149" s="3"/>
      <c r="P149" s="3"/>
      <c r="Q149" s="3"/>
      <c r="R149" s="3"/>
      <c r="S149" s="3"/>
      <c r="T149" s="3"/>
    </row>
    <row r="150" spans="1:24" ht="14.45" customHeight="1">
      <c r="A150" s="16" t="s">
        <v>31</v>
      </c>
      <c r="B150" s="24"/>
      <c r="C150" s="17"/>
      <c r="D150" s="24"/>
      <c r="E150" s="24"/>
      <c r="F150" s="24"/>
      <c r="G150" s="24"/>
      <c r="H150" s="24"/>
      <c r="I150" s="24"/>
      <c r="J150" s="24"/>
      <c r="K150" s="24"/>
      <c r="L150" s="24"/>
      <c r="M150" s="24"/>
      <c r="N150" s="24"/>
      <c r="O150" s="24"/>
      <c r="P150" s="24"/>
      <c r="Q150" s="24"/>
      <c r="R150" s="24"/>
      <c r="S150" s="24"/>
      <c r="T150" s="24"/>
    </row>
    <row r="151" spans="1:24" ht="14.45" customHeight="1">
      <c r="A151" s="120" t="s">
        <v>37</v>
      </c>
      <c r="B151" s="97">
        <f>Depreciation!B22</f>
        <v>0</v>
      </c>
      <c r="C151" s="17" t="s">
        <v>0</v>
      </c>
      <c r="D151" s="22"/>
      <c r="E151" s="22"/>
      <c r="F151" s="22"/>
      <c r="G151" s="24"/>
      <c r="H151" s="24"/>
      <c r="I151" s="24"/>
      <c r="J151" s="24"/>
      <c r="K151" s="24"/>
      <c r="L151" s="24"/>
      <c r="M151" s="24"/>
      <c r="N151" s="24"/>
      <c r="O151" s="24"/>
      <c r="P151" s="24"/>
      <c r="Q151" s="24"/>
      <c r="R151" s="24"/>
      <c r="S151" s="24"/>
      <c r="T151" s="24"/>
    </row>
    <row r="152" spans="1:24" ht="14.45" customHeight="1">
      <c r="A152" s="16" t="s">
        <v>25</v>
      </c>
      <c r="B152" s="97">
        <f>Depreciation!B23</f>
        <v>0</v>
      </c>
      <c r="C152" s="17" t="s">
        <v>0</v>
      </c>
      <c r="D152" s="22"/>
      <c r="E152" s="22"/>
      <c r="F152" s="22"/>
      <c r="G152" s="24"/>
      <c r="H152" s="24"/>
      <c r="I152" s="24"/>
      <c r="J152" s="24"/>
      <c r="K152" s="24"/>
      <c r="L152" s="24"/>
      <c r="M152" s="24"/>
      <c r="N152" s="24"/>
      <c r="O152" s="24"/>
      <c r="P152" s="24"/>
      <c r="Q152" s="24"/>
      <c r="R152" s="24"/>
      <c r="S152" s="24"/>
      <c r="T152" s="24"/>
    </row>
    <row r="153" spans="1:24" ht="14.45" customHeight="1">
      <c r="A153" s="11" t="s">
        <v>24</v>
      </c>
      <c r="B153" s="73" t="str">
        <f>WACC!B53</f>
        <v/>
      </c>
      <c r="C153" s="22" t="s">
        <v>99</v>
      </c>
      <c r="G153" s="122"/>
      <c r="H153" s="122"/>
      <c r="I153" s="122"/>
      <c r="J153" s="122"/>
      <c r="K153" s="122"/>
      <c r="L153" s="24"/>
      <c r="M153" s="24"/>
      <c r="N153" s="24"/>
      <c r="O153" s="24"/>
      <c r="P153" s="24"/>
      <c r="Q153" s="24"/>
      <c r="R153" s="24"/>
      <c r="S153" s="24"/>
      <c r="T153" s="24"/>
    </row>
    <row r="154" spans="1:24" s="29" customFormat="1" ht="14.45" customHeight="1">
      <c r="A154" s="17"/>
      <c r="C154" s="21"/>
      <c r="U154" s="157"/>
      <c r="X154" s="152"/>
    </row>
    <row r="155" spans="1:24" s="29" customFormat="1" ht="14.45" customHeight="1">
      <c r="A155" s="17"/>
      <c r="C155" s="21"/>
      <c r="U155" s="157"/>
      <c r="X155" s="152"/>
    </row>
    <row r="156" spans="1:24" s="29" customFormat="1" ht="14.45" customHeight="1">
      <c r="A156" s="59" t="s">
        <v>71</v>
      </c>
      <c r="C156" s="21"/>
      <c r="U156" s="157"/>
      <c r="X156" s="152"/>
    </row>
    <row r="157" spans="1:24" s="29" customFormat="1" ht="14.45" customHeight="1">
      <c r="A157" s="17"/>
      <c r="C157" s="21"/>
      <c r="U157" s="157"/>
      <c r="X157" s="152"/>
    </row>
    <row r="158" spans="1:24" ht="14.45" customHeight="1">
      <c r="A158" s="28" t="s">
        <v>23</v>
      </c>
      <c r="B158" s="24" t="s">
        <v>33</v>
      </c>
      <c r="C158" s="24"/>
      <c r="D158" s="24"/>
      <c r="E158" s="24"/>
      <c r="F158" s="24"/>
      <c r="G158" s="24"/>
      <c r="H158" s="24"/>
      <c r="I158" s="24"/>
      <c r="J158" s="24"/>
      <c r="K158" s="24"/>
      <c r="L158" s="24"/>
      <c r="M158" s="24"/>
      <c r="N158" s="24"/>
      <c r="O158" s="24"/>
      <c r="P158" s="24"/>
      <c r="Q158" s="24"/>
      <c r="R158" s="24"/>
      <c r="S158" s="24"/>
      <c r="T158" s="24"/>
      <c r="U158" s="166"/>
    </row>
    <row r="159" spans="1:24" ht="14.45" customHeight="1">
      <c r="A159" s="28" t="s">
        <v>5</v>
      </c>
      <c r="B159" s="29" t="s">
        <v>123</v>
      </c>
      <c r="C159" s="24"/>
      <c r="D159" s="24"/>
      <c r="E159" s="24"/>
      <c r="F159" s="24"/>
      <c r="G159" s="24"/>
      <c r="H159" s="24"/>
      <c r="I159" s="24"/>
      <c r="J159" s="24"/>
      <c r="K159" s="24"/>
      <c r="L159" s="24"/>
      <c r="M159" s="24"/>
      <c r="N159" s="24"/>
      <c r="O159" s="24"/>
      <c r="P159" s="24"/>
      <c r="Q159" s="24"/>
      <c r="R159" s="24"/>
      <c r="S159" s="24"/>
      <c r="T159" s="24"/>
      <c r="U159" s="166"/>
    </row>
    <row r="160" spans="1:24" ht="14.45" customHeight="1">
      <c r="A160" s="28" t="s">
        <v>6</v>
      </c>
      <c r="B160" s="29" t="s">
        <v>34</v>
      </c>
      <c r="C160" s="24"/>
      <c r="D160" s="24"/>
      <c r="E160" s="24"/>
      <c r="F160" s="24"/>
      <c r="G160" s="24"/>
      <c r="H160" s="24"/>
      <c r="I160" s="24"/>
      <c r="J160" s="24"/>
      <c r="K160" s="24"/>
      <c r="L160" s="24"/>
      <c r="M160" s="24"/>
      <c r="N160" s="24"/>
      <c r="O160" s="24"/>
      <c r="P160" s="24"/>
      <c r="Q160" s="24"/>
      <c r="R160" s="24"/>
      <c r="S160" s="24"/>
      <c r="T160" s="24"/>
      <c r="U160" s="166"/>
    </row>
    <row r="161" spans="1:22" ht="14.45" customHeight="1">
      <c r="A161" s="20" t="s">
        <v>22</v>
      </c>
      <c r="B161" s="18" t="s">
        <v>155</v>
      </c>
      <c r="C161" s="18"/>
      <c r="D161" s="18"/>
      <c r="E161" s="18"/>
      <c r="F161" s="18"/>
      <c r="G161" s="18"/>
      <c r="H161" s="18"/>
      <c r="I161" s="18"/>
      <c r="J161" s="18"/>
      <c r="K161" s="18"/>
      <c r="L161" s="18"/>
      <c r="M161" s="18"/>
      <c r="N161" s="18"/>
      <c r="O161" s="18"/>
      <c r="P161" s="18"/>
      <c r="Q161" s="18"/>
      <c r="R161" s="18"/>
      <c r="S161" s="18"/>
      <c r="T161" s="18"/>
      <c r="U161" s="169"/>
    </row>
    <row r="162" spans="1:22" ht="14.45" customHeight="1">
      <c r="A162" s="54" t="s">
        <v>61</v>
      </c>
      <c r="B162" s="29" t="s">
        <v>64</v>
      </c>
    </row>
    <row r="163" spans="1:22" ht="14.45" customHeight="1">
      <c r="A163" s="54" t="s">
        <v>62</v>
      </c>
      <c r="B163" s="29" t="s">
        <v>65</v>
      </c>
    </row>
    <row r="164" spans="1:22" ht="14.45" customHeight="1">
      <c r="A164" s="54" t="s">
        <v>67</v>
      </c>
      <c r="B164" s="29" t="s">
        <v>68</v>
      </c>
    </row>
    <row r="165" spans="1:22" ht="14.45" customHeight="1">
      <c r="A165" s="54"/>
      <c r="B165" s="29"/>
    </row>
    <row r="166" spans="1:22" ht="14.45" customHeight="1">
      <c r="A166" s="54"/>
      <c r="B166" s="29"/>
    </row>
    <row r="167" spans="1:22" ht="14.45" customHeight="1">
      <c r="A167" s="108"/>
      <c r="B167" s="125" t="s">
        <v>3</v>
      </c>
      <c r="C167" s="215">
        <f t="shared" ref="C167:T167" si="31">C129</f>
        <v>2021</v>
      </c>
      <c r="D167" s="215">
        <f t="shared" si="31"/>
        <v>2022</v>
      </c>
      <c r="E167" s="215">
        <f t="shared" si="31"/>
        <v>2023</v>
      </c>
      <c r="F167" s="215">
        <f t="shared" si="31"/>
        <v>2024</v>
      </c>
      <c r="G167" s="215">
        <f t="shared" si="31"/>
        <v>2025</v>
      </c>
      <c r="H167" s="215">
        <f t="shared" si="31"/>
        <v>2026</v>
      </c>
      <c r="I167" s="215">
        <f t="shared" si="31"/>
        <v>2027</v>
      </c>
      <c r="J167" s="215">
        <f t="shared" si="31"/>
        <v>2028</v>
      </c>
      <c r="K167" s="215">
        <f t="shared" si="31"/>
        <v>2029</v>
      </c>
      <c r="L167" s="215">
        <f t="shared" si="31"/>
        <v>2030</v>
      </c>
      <c r="M167" s="215">
        <f t="shared" si="31"/>
        <v>2031</v>
      </c>
      <c r="N167" s="215">
        <f t="shared" si="31"/>
        <v>2032</v>
      </c>
      <c r="O167" s="215">
        <f t="shared" si="31"/>
        <v>2033</v>
      </c>
      <c r="P167" s="215">
        <f t="shared" si="31"/>
        <v>2034</v>
      </c>
      <c r="Q167" s="215">
        <f t="shared" si="31"/>
        <v>2035</v>
      </c>
      <c r="R167" s="215">
        <f t="shared" si="31"/>
        <v>2036</v>
      </c>
      <c r="S167" s="215">
        <f t="shared" si="31"/>
        <v>2037</v>
      </c>
      <c r="T167" s="215">
        <f t="shared" si="31"/>
        <v>2038</v>
      </c>
      <c r="U167" s="160" t="s">
        <v>2</v>
      </c>
    </row>
    <row r="168" spans="1:22" ht="14.45" customHeight="1">
      <c r="A168" s="108"/>
      <c r="B168" s="171"/>
      <c r="C168" s="172"/>
      <c r="D168" s="173"/>
      <c r="E168" s="173"/>
      <c r="F168" s="173"/>
      <c r="G168" s="174"/>
      <c r="H168" s="174"/>
      <c r="I168" s="174"/>
      <c r="J168" s="174"/>
      <c r="K168" s="174"/>
      <c r="L168" s="175"/>
      <c r="M168" s="175"/>
      <c r="N168" s="175"/>
      <c r="O168" s="175"/>
      <c r="P168" s="175"/>
      <c r="Q168" s="175"/>
      <c r="R168" s="175"/>
      <c r="S168" s="175"/>
      <c r="T168" s="175"/>
      <c r="U168" s="176"/>
    </row>
    <row r="169" spans="1:22" ht="14.45" customHeight="1">
      <c r="A169" s="52" t="s">
        <v>160</v>
      </c>
      <c r="B169" s="107"/>
      <c r="C169" s="107"/>
      <c r="D169" s="107"/>
      <c r="E169" s="107"/>
      <c r="F169" s="107"/>
      <c r="G169" s="107"/>
      <c r="H169" s="107"/>
      <c r="I169" s="107"/>
      <c r="J169" s="107"/>
      <c r="K169" s="107"/>
      <c r="L169" s="107"/>
      <c r="M169" s="107"/>
      <c r="N169" s="107"/>
      <c r="O169" s="107"/>
      <c r="P169" s="107"/>
      <c r="Q169" s="107"/>
      <c r="R169" s="107"/>
      <c r="S169" s="107"/>
      <c r="T169" s="107"/>
      <c r="U169" s="107"/>
    </row>
    <row r="170" spans="1:22" ht="14.45" customHeight="1">
      <c r="A170" s="24"/>
      <c r="B170" s="24"/>
      <c r="C170" s="170"/>
      <c r="D170" s="170"/>
      <c r="E170" s="170"/>
      <c r="F170" s="170"/>
      <c r="G170" s="170"/>
      <c r="H170" s="170"/>
      <c r="I170" s="170"/>
      <c r="J170" s="170"/>
      <c r="K170" s="170"/>
      <c r="L170" s="170"/>
      <c r="M170" s="170"/>
      <c r="N170" s="170"/>
      <c r="O170" s="170"/>
      <c r="P170" s="170"/>
      <c r="Q170" s="170"/>
      <c r="R170" s="170"/>
      <c r="S170" s="170"/>
      <c r="T170" s="170"/>
      <c r="U170" s="166"/>
      <c r="V170" s="1"/>
    </row>
    <row r="171" spans="1:22" ht="14.45" customHeight="1">
      <c r="A171" s="143" t="s">
        <v>53</v>
      </c>
      <c r="B171" s="109" t="s">
        <v>38</v>
      </c>
      <c r="C171" s="212">
        <f t="shared" ref="C171:T171" si="32">C28+C48</f>
        <v>0</v>
      </c>
      <c r="D171" s="212">
        <f t="shared" si="32"/>
        <v>0</v>
      </c>
      <c r="E171" s="212">
        <f t="shared" si="32"/>
        <v>0</v>
      </c>
      <c r="F171" s="212">
        <f t="shared" si="32"/>
        <v>0</v>
      </c>
      <c r="G171" s="212">
        <f t="shared" si="32"/>
        <v>0</v>
      </c>
      <c r="H171" s="212">
        <f t="shared" si="32"/>
        <v>0</v>
      </c>
      <c r="I171" s="212">
        <f t="shared" si="32"/>
        <v>0</v>
      </c>
      <c r="J171" s="212">
        <f t="shared" si="32"/>
        <v>0</v>
      </c>
      <c r="K171" s="212">
        <f t="shared" si="32"/>
        <v>0</v>
      </c>
      <c r="L171" s="212">
        <f t="shared" si="32"/>
        <v>0</v>
      </c>
      <c r="M171" s="212">
        <f t="shared" si="32"/>
        <v>0</v>
      </c>
      <c r="N171" s="212">
        <f t="shared" si="32"/>
        <v>0</v>
      </c>
      <c r="O171" s="212">
        <f t="shared" si="32"/>
        <v>0</v>
      </c>
      <c r="P171" s="212">
        <f t="shared" si="32"/>
        <v>0</v>
      </c>
      <c r="Q171" s="212">
        <f t="shared" si="32"/>
        <v>0</v>
      </c>
      <c r="R171" s="212">
        <f t="shared" si="32"/>
        <v>0</v>
      </c>
      <c r="S171" s="212">
        <f t="shared" si="32"/>
        <v>0</v>
      </c>
      <c r="T171" s="212">
        <f t="shared" si="32"/>
        <v>0</v>
      </c>
      <c r="U171" s="213">
        <f>SUM(C171:T171)</f>
        <v>0</v>
      </c>
    </row>
    <row r="172" spans="1:22" ht="14.45" customHeight="1">
      <c r="A172" s="144" t="s">
        <v>161</v>
      </c>
      <c r="B172" s="109" t="s">
        <v>38</v>
      </c>
      <c r="C172" s="212" t="e">
        <f t="shared" ref="C172:T172" si="33">C32+C52</f>
        <v>#DIV/0!</v>
      </c>
      <c r="D172" s="212" t="e">
        <f t="shared" si="33"/>
        <v>#DIV/0!</v>
      </c>
      <c r="E172" s="212" t="e">
        <f t="shared" si="33"/>
        <v>#DIV/0!</v>
      </c>
      <c r="F172" s="212" t="e">
        <f t="shared" si="33"/>
        <v>#DIV/0!</v>
      </c>
      <c r="G172" s="212" t="e">
        <f t="shared" si="33"/>
        <v>#DIV/0!</v>
      </c>
      <c r="H172" s="212" t="e">
        <f t="shared" si="33"/>
        <v>#DIV/0!</v>
      </c>
      <c r="I172" s="212" t="e">
        <f t="shared" si="33"/>
        <v>#DIV/0!</v>
      </c>
      <c r="J172" s="212">
        <f t="shared" si="33"/>
        <v>0</v>
      </c>
      <c r="K172" s="212">
        <f t="shared" si="33"/>
        <v>0</v>
      </c>
      <c r="L172" s="212">
        <f t="shared" si="33"/>
        <v>0</v>
      </c>
      <c r="M172" s="212">
        <f t="shared" si="33"/>
        <v>0</v>
      </c>
      <c r="N172" s="212">
        <f t="shared" si="33"/>
        <v>0</v>
      </c>
      <c r="O172" s="212">
        <f t="shared" si="33"/>
        <v>0</v>
      </c>
      <c r="P172" s="212">
        <f t="shared" si="33"/>
        <v>0</v>
      </c>
      <c r="Q172" s="212">
        <f t="shared" si="33"/>
        <v>0</v>
      </c>
      <c r="R172" s="212">
        <f t="shared" si="33"/>
        <v>0</v>
      </c>
      <c r="S172" s="212">
        <f t="shared" si="33"/>
        <v>0</v>
      </c>
      <c r="T172" s="212">
        <f t="shared" si="33"/>
        <v>0</v>
      </c>
      <c r="U172" s="213" t="e">
        <f t="shared" ref="U172:U177" si="34">SUM(C172:T172)</f>
        <v>#DIV/0!</v>
      </c>
    </row>
    <row r="173" spans="1:22" ht="14.45" customHeight="1">
      <c r="A173" s="144" t="s">
        <v>162</v>
      </c>
      <c r="B173" s="109" t="s">
        <v>38</v>
      </c>
      <c r="C173" s="212" t="e">
        <f>C36+C56</f>
        <v>#DIV/0!</v>
      </c>
      <c r="D173" s="212" t="e">
        <f t="shared" ref="D173:T173" si="35">D36+D56</f>
        <v>#DIV/0!</v>
      </c>
      <c r="E173" s="212" t="e">
        <f t="shared" si="35"/>
        <v>#DIV/0!</v>
      </c>
      <c r="F173" s="212" t="e">
        <f t="shared" si="35"/>
        <v>#DIV/0!</v>
      </c>
      <c r="G173" s="212" t="e">
        <f t="shared" si="35"/>
        <v>#DIV/0!</v>
      </c>
      <c r="H173" s="212" t="e">
        <f t="shared" si="35"/>
        <v>#DIV/0!</v>
      </c>
      <c r="I173" s="212" t="e">
        <f t="shared" si="35"/>
        <v>#DIV/0!</v>
      </c>
      <c r="J173" s="212">
        <f t="shared" si="35"/>
        <v>0</v>
      </c>
      <c r="K173" s="212">
        <f t="shared" si="35"/>
        <v>0</v>
      </c>
      <c r="L173" s="212">
        <f t="shared" si="35"/>
        <v>0</v>
      </c>
      <c r="M173" s="212">
        <f t="shared" si="35"/>
        <v>0</v>
      </c>
      <c r="N173" s="212">
        <f t="shared" si="35"/>
        <v>0</v>
      </c>
      <c r="O173" s="212">
        <f t="shared" si="35"/>
        <v>0</v>
      </c>
      <c r="P173" s="212">
        <f t="shared" si="35"/>
        <v>0</v>
      </c>
      <c r="Q173" s="212">
        <f t="shared" si="35"/>
        <v>0</v>
      </c>
      <c r="R173" s="212">
        <f t="shared" si="35"/>
        <v>0</v>
      </c>
      <c r="S173" s="212">
        <f t="shared" si="35"/>
        <v>0</v>
      </c>
      <c r="T173" s="212">
        <f t="shared" si="35"/>
        <v>0</v>
      </c>
      <c r="U173" s="213" t="e">
        <f t="shared" si="34"/>
        <v>#DIV/0!</v>
      </c>
    </row>
    <row r="174" spans="1:22" ht="14.45" customHeight="1">
      <c r="A174" s="143" t="s">
        <v>12</v>
      </c>
      <c r="B174" s="109" t="s">
        <v>38</v>
      </c>
      <c r="C174" s="212">
        <f>C38+C58</f>
        <v>0</v>
      </c>
      <c r="D174" s="212">
        <f t="shared" ref="D174:T174" si="36">D38+D58</f>
        <v>0</v>
      </c>
      <c r="E174" s="212">
        <f t="shared" si="36"/>
        <v>0</v>
      </c>
      <c r="F174" s="212">
        <f t="shared" si="36"/>
        <v>0</v>
      </c>
      <c r="G174" s="212">
        <f t="shared" si="36"/>
        <v>0</v>
      </c>
      <c r="H174" s="212">
        <f t="shared" si="36"/>
        <v>0</v>
      </c>
      <c r="I174" s="212">
        <f t="shared" si="36"/>
        <v>0</v>
      </c>
      <c r="J174" s="212">
        <f t="shared" si="36"/>
        <v>0</v>
      </c>
      <c r="K174" s="212">
        <f t="shared" si="36"/>
        <v>0</v>
      </c>
      <c r="L174" s="212">
        <f t="shared" si="36"/>
        <v>0</v>
      </c>
      <c r="M174" s="212">
        <f t="shared" si="36"/>
        <v>0</v>
      </c>
      <c r="N174" s="212">
        <f t="shared" si="36"/>
        <v>0</v>
      </c>
      <c r="O174" s="212">
        <f t="shared" si="36"/>
        <v>0</v>
      </c>
      <c r="P174" s="212">
        <f t="shared" si="36"/>
        <v>0</v>
      </c>
      <c r="Q174" s="212">
        <f t="shared" si="36"/>
        <v>0</v>
      </c>
      <c r="R174" s="212">
        <f t="shared" si="36"/>
        <v>0</v>
      </c>
      <c r="S174" s="212">
        <f t="shared" si="36"/>
        <v>0</v>
      </c>
      <c r="T174" s="212">
        <f t="shared" si="36"/>
        <v>0</v>
      </c>
      <c r="U174" s="213">
        <f t="shared" si="34"/>
        <v>0</v>
      </c>
    </row>
    <row r="175" spans="1:22" ht="14.45" customHeight="1">
      <c r="A175" s="143" t="s">
        <v>29</v>
      </c>
      <c r="B175" s="109" t="s">
        <v>38</v>
      </c>
      <c r="C175" s="212">
        <f>C40+C60</f>
        <v>0</v>
      </c>
      <c r="D175" s="212">
        <f t="shared" ref="D175:T175" si="37">D40+D60</f>
        <v>0</v>
      </c>
      <c r="E175" s="212">
        <f t="shared" si="37"/>
        <v>0</v>
      </c>
      <c r="F175" s="212">
        <f t="shared" si="37"/>
        <v>0</v>
      </c>
      <c r="G175" s="212">
        <f t="shared" si="37"/>
        <v>0</v>
      </c>
      <c r="H175" s="212">
        <f t="shared" si="37"/>
        <v>0</v>
      </c>
      <c r="I175" s="212">
        <f t="shared" si="37"/>
        <v>0</v>
      </c>
      <c r="J175" s="212">
        <f t="shared" si="37"/>
        <v>0</v>
      </c>
      <c r="K175" s="212">
        <f t="shared" si="37"/>
        <v>0</v>
      </c>
      <c r="L175" s="212">
        <f t="shared" si="37"/>
        <v>0</v>
      </c>
      <c r="M175" s="212">
        <f t="shared" si="37"/>
        <v>0</v>
      </c>
      <c r="N175" s="212">
        <f t="shared" si="37"/>
        <v>0</v>
      </c>
      <c r="O175" s="212">
        <f t="shared" si="37"/>
        <v>0</v>
      </c>
      <c r="P175" s="212">
        <f t="shared" si="37"/>
        <v>0</v>
      </c>
      <c r="Q175" s="212">
        <f t="shared" si="37"/>
        <v>0</v>
      </c>
      <c r="R175" s="212">
        <f t="shared" si="37"/>
        <v>0</v>
      </c>
      <c r="S175" s="212">
        <f t="shared" si="37"/>
        <v>0</v>
      </c>
      <c r="T175" s="212">
        <f t="shared" si="37"/>
        <v>0</v>
      </c>
      <c r="U175" s="213">
        <f t="shared" si="34"/>
        <v>0</v>
      </c>
    </row>
    <row r="176" spans="1:22" ht="14.45" customHeight="1">
      <c r="A176" s="143" t="s">
        <v>28</v>
      </c>
      <c r="B176" s="109" t="s">
        <v>38</v>
      </c>
      <c r="C176" s="212">
        <f>C42+C62</f>
        <v>0</v>
      </c>
      <c r="D176" s="212">
        <f t="shared" ref="D176:T176" si="38">D42+D62</f>
        <v>0</v>
      </c>
      <c r="E176" s="212">
        <f t="shared" si="38"/>
        <v>0</v>
      </c>
      <c r="F176" s="212">
        <f t="shared" si="38"/>
        <v>0</v>
      </c>
      <c r="G176" s="212">
        <f t="shared" si="38"/>
        <v>0</v>
      </c>
      <c r="H176" s="212">
        <f t="shared" si="38"/>
        <v>0</v>
      </c>
      <c r="I176" s="212">
        <f t="shared" si="38"/>
        <v>0</v>
      </c>
      <c r="J176" s="212">
        <f t="shared" si="38"/>
        <v>0</v>
      </c>
      <c r="K176" s="212">
        <f t="shared" si="38"/>
        <v>0</v>
      </c>
      <c r="L176" s="212">
        <f t="shared" si="38"/>
        <v>0</v>
      </c>
      <c r="M176" s="212">
        <f t="shared" si="38"/>
        <v>0</v>
      </c>
      <c r="N176" s="212">
        <f t="shared" si="38"/>
        <v>0</v>
      </c>
      <c r="O176" s="212">
        <f t="shared" si="38"/>
        <v>0</v>
      </c>
      <c r="P176" s="212">
        <f t="shared" si="38"/>
        <v>0</v>
      </c>
      <c r="Q176" s="212">
        <f t="shared" si="38"/>
        <v>0</v>
      </c>
      <c r="R176" s="212">
        <f t="shared" si="38"/>
        <v>0</v>
      </c>
      <c r="S176" s="212">
        <f t="shared" si="38"/>
        <v>0</v>
      </c>
      <c r="T176" s="212">
        <f t="shared" si="38"/>
        <v>0</v>
      </c>
      <c r="U176" s="213">
        <f t="shared" si="34"/>
        <v>0</v>
      </c>
    </row>
    <row r="177" spans="1:21" ht="14.45" customHeight="1">
      <c r="A177" s="143" t="s">
        <v>163</v>
      </c>
      <c r="B177" s="109" t="s">
        <v>38</v>
      </c>
      <c r="C177" s="212">
        <f>C44+C64</f>
        <v>0</v>
      </c>
      <c r="D177" s="212">
        <f t="shared" ref="D177:T177" si="39">D44+D64</f>
        <v>0</v>
      </c>
      <c r="E177" s="212">
        <f t="shared" si="39"/>
        <v>0</v>
      </c>
      <c r="F177" s="212">
        <f t="shared" si="39"/>
        <v>0</v>
      </c>
      <c r="G177" s="212">
        <f t="shared" si="39"/>
        <v>0</v>
      </c>
      <c r="H177" s="212">
        <f t="shared" si="39"/>
        <v>0</v>
      </c>
      <c r="I177" s="212">
        <f t="shared" si="39"/>
        <v>0</v>
      </c>
      <c r="J177" s="212">
        <f t="shared" si="39"/>
        <v>0</v>
      </c>
      <c r="K177" s="212">
        <f t="shared" si="39"/>
        <v>0</v>
      </c>
      <c r="L177" s="212">
        <f t="shared" si="39"/>
        <v>0</v>
      </c>
      <c r="M177" s="212">
        <f t="shared" si="39"/>
        <v>0</v>
      </c>
      <c r="N177" s="212">
        <f t="shared" si="39"/>
        <v>0</v>
      </c>
      <c r="O177" s="212">
        <f t="shared" si="39"/>
        <v>0</v>
      </c>
      <c r="P177" s="212">
        <f t="shared" si="39"/>
        <v>0</v>
      </c>
      <c r="Q177" s="212">
        <f t="shared" si="39"/>
        <v>0</v>
      </c>
      <c r="R177" s="212">
        <f t="shared" si="39"/>
        <v>0</v>
      </c>
      <c r="S177" s="212">
        <f t="shared" si="39"/>
        <v>0</v>
      </c>
      <c r="T177" s="212">
        <f t="shared" si="39"/>
        <v>0</v>
      </c>
      <c r="U177" s="213">
        <f t="shared" si="34"/>
        <v>0</v>
      </c>
    </row>
  </sheetData>
  <conditionalFormatting sqref="A2:A7 A11">
    <cfRule type="expression" dxfId="52" priority="53">
      <formula>OR($A$4="",$A$4="Project X")</formula>
    </cfRule>
  </conditionalFormatting>
  <conditionalFormatting sqref="J126 L126:T126 C144:J145 K144:T144">
    <cfRule type="expression" dxfId="51" priority="49">
      <formula>C126=""</formula>
    </cfRule>
  </conditionalFormatting>
  <conditionalFormatting sqref="C114:D114 G114:I114">
    <cfRule type="expression" dxfId="50" priority="52">
      <formula>C114=""</formula>
    </cfRule>
  </conditionalFormatting>
  <conditionalFormatting sqref="J114 L114:T114">
    <cfRule type="expression" dxfId="49" priority="50">
      <formula>J114=""</formula>
    </cfRule>
  </conditionalFormatting>
  <conditionalFormatting sqref="C126:D126 G126:I126">
    <cfRule type="expression" dxfId="48" priority="51">
      <formula>C126=""</formula>
    </cfRule>
  </conditionalFormatting>
  <conditionalFormatting sqref="C116:D116 G116:I116">
    <cfRule type="expression" dxfId="47" priority="48">
      <formula>C116=""</formula>
    </cfRule>
  </conditionalFormatting>
  <conditionalFormatting sqref="J116 L116:T116">
    <cfRule type="expression" dxfId="46" priority="47">
      <formula>J116=""</formula>
    </cfRule>
  </conditionalFormatting>
  <conditionalFormatting sqref="C118:D118 G118:I118">
    <cfRule type="expression" dxfId="45" priority="46">
      <formula>C118=""</formula>
    </cfRule>
  </conditionalFormatting>
  <conditionalFormatting sqref="J118 L118:T118">
    <cfRule type="expression" dxfId="44" priority="45">
      <formula>J118=""</formula>
    </cfRule>
  </conditionalFormatting>
  <conditionalFormatting sqref="C120:D120 G120:I120">
    <cfRule type="expression" dxfId="43" priority="44">
      <formula>C120=""</formula>
    </cfRule>
  </conditionalFormatting>
  <conditionalFormatting sqref="J120 L120:T120">
    <cfRule type="expression" dxfId="42" priority="43">
      <formula>J120=""</formula>
    </cfRule>
  </conditionalFormatting>
  <conditionalFormatting sqref="C122:D122 G122:I122">
    <cfRule type="expression" dxfId="41" priority="42">
      <formula>C122=""</formula>
    </cfRule>
  </conditionalFormatting>
  <conditionalFormatting sqref="J122 L122:T122">
    <cfRule type="expression" dxfId="40" priority="41">
      <formula>J122=""</formula>
    </cfRule>
  </conditionalFormatting>
  <conditionalFormatting sqref="C124:D124 G124:I124">
    <cfRule type="expression" dxfId="39" priority="40">
      <formula>C124=""</formula>
    </cfRule>
  </conditionalFormatting>
  <conditionalFormatting sqref="J124 L124:T124">
    <cfRule type="expression" dxfId="38" priority="39">
      <formula>J124=""</formula>
    </cfRule>
  </conditionalFormatting>
  <conditionalFormatting sqref="C146:D148 G146:J148 L147:T147">
    <cfRule type="expression" dxfId="37" priority="38">
      <formula>C146=""</formula>
    </cfRule>
  </conditionalFormatting>
  <conditionalFormatting sqref="L148:T148">
    <cfRule type="expression" dxfId="36" priority="37">
      <formula>L148=""</formula>
    </cfRule>
  </conditionalFormatting>
  <conditionalFormatting sqref="J139 L139:T139">
    <cfRule type="expression" dxfId="35" priority="35">
      <formula>J139=""</formula>
    </cfRule>
  </conditionalFormatting>
  <conditionalFormatting sqref="C139:D139 G139:I139">
    <cfRule type="expression" dxfId="34" priority="36">
      <formula>C139=""</formula>
    </cfRule>
  </conditionalFormatting>
  <conditionalFormatting sqref="B151">
    <cfRule type="expression" dxfId="33" priority="34">
      <formula>B151=""</formula>
    </cfRule>
  </conditionalFormatting>
  <conditionalFormatting sqref="B152">
    <cfRule type="expression" dxfId="32" priority="33">
      <formula>B152=""</formula>
    </cfRule>
  </conditionalFormatting>
  <conditionalFormatting sqref="E114">
    <cfRule type="expression" dxfId="31" priority="32">
      <formula>E114=""</formula>
    </cfRule>
  </conditionalFormatting>
  <conditionalFormatting sqref="E126">
    <cfRule type="expression" dxfId="30" priority="31">
      <formula>E126=""</formula>
    </cfRule>
  </conditionalFormatting>
  <conditionalFormatting sqref="E116">
    <cfRule type="expression" dxfId="29" priority="30">
      <formula>E116=""</formula>
    </cfRule>
  </conditionalFormatting>
  <conditionalFormatting sqref="E118">
    <cfRule type="expression" dxfId="28" priority="29">
      <formula>E118=""</formula>
    </cfRule>
  </conditionalFormatting>
  <conditionalFormatting sqref="E120">
    <cfRule type="expression" dxfId="27" priority="28">
      <formula>E120=""</formula>
    </cfRule>
  </conditionalFormatting>
  <conditionalFormatting sqref="E122">
    <cfRule type="expression" dxfId="26" priority="27">
      <formula>E122=""</formula>
    </cfRule>
  </conditionalFormatting>
  <conditionalFormatting sqref="E124">
    <cfRule type="expression" dxfId="25" priority="26">
      <formula>E124=""</formula>
    </cfRule>
  </conditionalFormatting>
  <conditionalFormatting sqref="E146:E148">
    <cfRule type="expression" dxfId="24" priority="25">
      <formula>E146=""</formula>
    </cfRule>
  </conditionalFormatting>
  <conditionalFormatting sqref="E139">
    <cfRule type="expression" dxfId="23" priority="24">
      <formula>E139=""</formula>
    </cfRule>
  </conditionalFormatting>
  <conditionalFormatting sqref="F114">
    <cfRule type="expression" dxfId="22" priority="23">
      <formula>F114=""</formula>
    </cfRule>
  </conditionalFormatting>
  <conditionalFormatting sqref="F126">
    <cfRule type="expression" dxfId="21" priority="22">
      <formula>F126=""</formula>
    </cfRule>
  </conditionalFormatting>
  <conditionalFormatting sqref="F116">
    <cfRule type="expression" dxfId="20" priority="21">
      <formula>F116=""</formula>
    </cfRule>
  </conditionalFormatting>
  <conditionalFormatting sqref="F118">
    <cfRule type="expression" dxfId="19" priority="20">
      <formula>F118=""</formula>
    </cfRule>
  </conditionalFormatting>
  <conditionalFormatting sqref="F120">
    <cfRule type="expression" dxfId="18" priority="19">
      <formula>F120=""</formula>
    </cfRule>
  </conditionalFormatting>
  <conditionalFormatting sqref="F122">
    <cfRule type="expression" dxfId="17" priority="18">
      <formula>F122=""</formula>
    </cfRule>
  </conditionalFormatting>
  <conditionalFormatting sqref="F124">
    <cfRule type="expression" dxfId="16" priority="17">
      <formula>F124=""</formula>
    </cfRule>
  </conditionalFormatting>
  <conditionalFormatting sqref="F146:F148">
    <cfRule type="expression" dxfId="15" priority="16">
      <formula>F146=""</formula>
    </cfRule>
  </conditionalFormatting>
  <conditionalFormatting sqref="F139">
    <cfRule type="expression" dxfId="14" priority="15">
      <formula>F139=""</formula>
    </cfRule>
  </conditionalFormatting>
  <conditionalFormatting sqref="K114">
    <cfRule type="expression" dxfId="13" priority="14">
      <formula>K114=""</formula>
    </cfRule>
  </conditionalFormatting>
  <conditionalFormatting sqref="K126">
    <cfRule type="expression" dxfId="12" priority="13">
      <formula>K126=""</formula>
    </cfRule>
  </conditionalFormatting>
  <conditionalFormatting sqref="K116">
    <cfRule type="expression" dxfId="11" priority="12">
      <formula>K116=""</formula>
    </cfRule>
  </conditionalFormatting>
  <conditionalFormatting sqref="K118">
    <cfRule type="expression" dxfId="10" priority="11">
      <formula>K118=""</formula>
    </cfRule>
  </conditionalFormatting>
  <conditionalFormatting sqref="K120">
    <cfRule type="expression" dxfId="9" priority="10">
      <formula>K120=""</formula>
    </cfRule>
  </conditionalFormatting>
  <conditionalFormatting sqref="K122">
    <cfRule type="expression" dxfId="8" priority="9">
      <formula>K122=""</formula>
    </cfRule>
  </conditionalFormatting>
  <conditionalFormatting sqref="K124">
    <cfRule type="expression" dxfId="7" priority="8">
      <formula>K124=""</formula>
    </cfRule>
  </conditionalFormatting>
  <conditionalFormatting sqref="K147:K148">
    <cfRule type="expression" dxfId="6" priority="7">
      <formula>K147=""</formula>
    </cfRule>
  </conditionalFormatting>
  <conditionalFormatting sqref="K139">
    <cfRule type="expression" dxfId="5" priority="6">
      <formula>K139=""</formula>
    </cfRule>
  </conditionalFormatting>
  <conditionalFormatting sqref="D85:U86">
    <cfRule type="cellIs" dxfId="4" priority="5" operator="equal">
      <formula>FALSE</formula>
    </cfRule>
  </conditionalFormatting>
  <conditionalFormatting sqref="C85">
    <cfRule type="cellIs" dxfId="3" priority="4" operator="equal">
      <formula>FALSE</formula>
    </cfRule>
  </conditionalFormatting>
  <conditionalFormatting sqref="C86">
    <cfRule type="cellIs" dxfId="2" priority="3" operator="equal">
      <formula>FALSE</formula>
    </cfRule>
  </conditionalFormatting>
  <conditionalFormatting sqref="K145:T145">
    <cfRule type="expression" dxfId="1" priority="2">
      <formula>K145=""</formula>
    </cfRule>
  </conditionalFormatting>
  <conditionalFormatting sqref="K146:T146">
    <cfRule type="expression" dxfId="0" priority="1">
      <formula>K146=""</formula>
    </cfRule>
  </conditionalFormatting>
  <pageMargins left="0.7" right="0.7" top="0.75" bottom="0.75" header="0.3" footer="0.3"/>
  <pageSetup paperSize="8" scale="48" orientation="portrait" r:id="rId1"/>
  <legacy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Feuilles de calcul</vt:lpstr>
      </vt:variant>
      <vt:variant>
        <vt:i4>6</vt:i4>
      </vt:variant>
    </vt:vector>
  </HeadingPairs>
  <TitlesOfParts>
    <vt:vector size="6" baseType="lpstr">
      <vt:lpstr>Cover page</vt:lpstr>
      <vt:lpstr>Factual Funding gap</vt:lpstr>
      <vt:lpstr>WACC</vt:lpstr>
      <vt:lpstr>Terminal Value</vt:lpstr>
      <vt:lpstr>Depreciation</vt:lpstr>
      <vt:lpstr>Counterfactual Funding gap</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2019-07-29T16:01:52Z</dcterms:created>
  <dcterms:modified xsi:type="dcterms:W3CDTF">2022-03-29T13:58:20Z</dcterms:modified>
  <cp:category/>
</cp:coreProperties>
</file>